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mcmanagement.sharepoint.com/sites/PP/Shared Documents/EU Projects/Interreg Ελλάδα - Κύπρος/WIP/ReCult/07. Project Execution/3.5.3. Πρωτογενής Έρευνα ΣΤΕΚ/Κατανομή Ερωτηματολογίων/"/>
    </mc:Choice>
  </mc:AlternateContent>
  <xr:revisionPtr revIDLastSave="481" documentId="8_{B42CA0E6-6443-40EE-9B15-8570D7750E7B}" xr6:coauthVersionLast="47" xr6:coauthVersionMax="47" xr10:uidLastSave="{E5807DCA-01FD-4251-BE7D-5D5767E0C4CC}"/>
  <bookViews>
    <workbookView xWindow="-108" yWindow="-108" windowWidth="23256" windowHeight="12576" xr2:uid="{068D700E-8094-4F10-AC2B-5BF0481E3024}"/>
  </bookViews>
  <sheets>
    <sheet name="2H ΑΝΑΠΡΟΣΑΡΜΟΓΗ ΛΟΓΩ COVID" sheetId="2" r:id="rId1"/>
    <sheet name="1Η ΑΝΑΠΡΟΣΑΡΜΟΓΗ ΛΟΓΩ COVID " sheetId="1" r:id="rId2"/>
    <sheet name="Αεροδρόμια" sheetId="4" r:id="rId3"/>
    <sheet name="Θρησκευτικά Σημεία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1" i="2" l="1"/>
  <c r="R122" i="2"/>
  <c r="R123" i="2"/>
  <c r="U116" i="2"/>
  <c r="U110" i="2"/>
  <c r="R120" i="2"/>
  <c r="R119" i="2"/>
  <c r="U119" i="2" s="1"/>
  <c r="R118" i="2"/>
  <c r="R117" i="2"/>
  <c r="R115" i="2"/>
  <c r="R114" i="2"/>
  <c r="R113" i="2"/>
  <c r="R112" i="2"/>
  <c r="R111" i="2"/>
  <c r="R110" i="2"/>
  <c r="R109" i="2"/>
  <c r="R108" i="2"/>
  <c r="R107" i="2"/>
  <c r="U107" i="2" s="1"/>
  <c r="R106" i="2"/>
  <c r="R116" i="2"/>
  <c r="R40" i="2"/>
  <c r="R39" i="2"/>
  <c r="R38" i="2"/>
  <c r="R37" i="2"/>
  <c r="R36" i="2"/>
  <c r="R35" i="2"/>
  <c r="R34" i="2"/>
  <c r="Q41" i="2"/>
  <c r="Q124" i="2"/>
  <c r="U124" i="2" l="1"/>
  <c r="R41" i="2"/>
  <c r="S124" i="2"/>
  <c r="R22" i="2" l="1"/>
  <c r="R26" i="2"/>
  <c r="O17" i="2"/>
  <c r="P17" i="2" s="1"/>
  <c r="P28" i="2" s="1"/>
  <c r="S28" i="2" s="1"/>
  <c r="O16" i="2"/>
  <c r="P16" i="2" s="1"/>
  <c r="P27" i="2" s="1"/>
  <c r="S27" i="2" s="1"/>
  <c r="O15" i="2"/>
  <c r="P15" i="2" s="1"/>
  <c r="P26" i="2" s="1"/>
  <c r="S26" i="2" s="1"/>
  <c r="O14" i="2"/>
  <c r="P14" i="2" s="1"/>
  <c r="P25" i="2" s="1"/>
  <c r="S25" i="2" s="1"/>
  <c r="O13" i="2"/>
  <c r="P13" i="2" s="1"/>
  <c r="P24" i="2" s="1"/>
  <c r="S24" i="2" s="1"/>
  <c r="O12" i="2"/>
  <c r="P12" i="2" s="1"/>
  <c r="P23" i="2" s="1"/>
  <c r="S23" i="2" s="1"/>
  <c r="O11" i="2"/>
  <c r="P11" i="2" s="1"/>
  <c r="O18" i="2" l="1"/>
  <c r="P22" i="2"/>
  <c r="S22" i="2" s="1"/>
  <c r="P18" i="2"/>
  <c r="T114" i="2"/>
  <c r="O41" i="2"/>
  <c r="T109" i="2"/>
  <c r="T108" i="2"/>
  <c r="R79" i="2"/>
  <c r="N124" i="2"/>
  <c r="M100" i="2"/>
  <c r="N100" i="2"/>
  <c r="R98" i="2"/>
  <c r="I99" i="2"/>
  <c r="N99" i="2"/>
  <c r="R97" i="2"/>
  <c r="T122" i="2"/>
  <c r="N29" i="2"/>
  <c r="P100" i="2"/>
  <c r="O100" i="2"/>
  <c r="L100" i="2"/>
  <c r="R94" i="2"/>
  <c r="G99" i="2"/>
  <c r="N66" i="2"/>
  <c r="M66" i="2"/>
  <c r="P29" i="2" l="1"/>
  <c r="T35" i="2"/>
  <c r="F124" i="2"/>
  <c r="P6" i="4"/>
  <c r="O6" i="4"/>
  <c r="N6" i="4"/>
  <c r="M6" i="4"/>
  <c r="L6" i="4"/>
  <c r="K6" i="4"/>
  <c r="J6" i="4"/>
  <c r="I6" i="4"/>
  <c r="G6" i="4"/>
  <c r="F6" i="4"/>
  <c r="E6" i="4"/>
  <c r="D6" i="4"/>
  <c r="C6" i="4"/>
  <c r="B6" i="4"/>
  <c r="Q6" i="4" s="1"/>
  <c r="Q5" i="4"/>
  <c r="Q4" i="4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P24" i="3"/>
  <c r="O24" i="3"/>
  <c r="N24" i="3"/>
  <c r="M24" i="3"/>
  <c r="L24" i="3"/>
  <c r="K24" i="3"/>
  <c r="J24" i="3"/>
  <c r="I24" i="3"/>
  <c r="H24" i="3"/>
  <c r="G24" i="3"/>
  <c r="F24" i="3"/>
  <c r="E24" i="3"/>
  <c r="Q24" i="3" s="1"/>
  <c r="D24" i="3"/>
  <c r="C24" i="3"/>
  <c r="B24" i="3"/>
  <c r="Q23" i="3"/>
  <c r="Q22" i="3"/>
  <c r="Q21" i="3"/>
  <c r="Q20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J73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5" i="2"/>
  <c r="R96" i="2"/>
  <c r="C99" i="2"/>
  <c r="D99" i="2"/>
  <c r="E99" i="2"/>
  <c r="F99" i="2"/>
  <c r="H99" i="2"/>
  <c r="J99" i="2"/>
  <c r="K99" i="2"/>
  <c r="L99" i="2"/>
  <c r="M99" i="2"/>
  <c r="O99" i="2"/>
  <c r="P99" i="2"/>
  <c r="B99" i="2"/>
  <c r="G124" i="2"/>
  <c r="H124" i="2"/>
  <c r="I124" i="2"/>
  <c r="J124" i="2"/>
  <c r="K124" i="2"/>
  <c r="L124" i="2"/>
  <c r="M124" i="2"/>
  <c r="O124" i="2"/>
  <c r="P124" i="2"/>
  <c r="E124" i="2"/>
  <c r="D124" i="2"/>
  <c r="C124" i="2"/>
  <c r="B124" i="2"/>
  <c r="T123" i="2"/>
  <c r="T121" i="2"/>
  <c r="T120" i="2"/>
  <c r="T119" i="2"/>
  <c r="T118" i="2"/>
  <c r="T117" i="2"/>
  <c r="T116" i="2"/>
  <c r="T115" i="2"/>
  <c r="T113" i="2"/>
  <c r="T112" i="2"/>
  <c r="T111" i="2"/>
  <c r="T110" i="2"/>
  <c r="T107" i="2"/>
  <c r="T106" i="2"/>
  <c r="K100" i="2"/>
  <c r="J100" i="2"/>
  <c r="I100" i="2"/>
  <c r="H100" i="2"/>
  <c r="G100" i="2"/>
  <c r="F100" i="2"/>
  <c r="E100" i="2"/>
  <c r="D100" i="2"/>
  <c r="C100" i="2"/>
  <c r="B100" i="2"/>
  <c r="P73" i="2"/>
  <c r="O73" i="2"/>
  <c r="N73" i="2"/>
  <c r="M73" i="2"/>
  <c r="L73" i="2"/>
  <c r="K73" i="2"/>
  <c r="I73" i="2"/>
  <c r="H73" i="2"/>
  <c r="G73" i="2"/>
  <c r="F73" i="2"/>
  <c r="D73" i="2"/>
  <c r="C73" i="2"/>
  <c r="B73" i="2"/>
  <c r="R72" i="2"/>
  <c r="R71" i="2"/>
  <c r="P66" i="2"/>
  <c r="O66" i="2"/>
  <c r="J66" i="2"/>
  <c r="I66" i="2"/>
  <c r="G66" i="2"/>
  <c r="F66" i="2"/>
  <c r="E66" i="2"/>
  <c r="D66" i="2"/>
  <c r="C66" i="2"/>
  <c r="B66" i="2"/>
  <c r="R64" i="2"/>
  <c r="M51" i="2"/>
  <c r="M55" i="2" s="1"/>
  <c r="L51" i="2"/>
  <c r="L55" i="2" s="1"/>
  <c r="K51" i="2"/>
  <c r="K58" i="2" s="1"/>
  <c r="J51" i="2"/>
  <c r="J58" i="2" s="1"/>
  <c r="I51" i="2"/>
  <c r="I56" i="2" s="1"/>
  <c r="H51" i="2"/>
  <c r="H58" i="2" s="1"/>
  <c r="G51" i="2"/>
  <c r="G58" i="2" s="1"/>
  <c r="F51" i="2"/>
  <c r="F58" i="2" s="1"/>
  <c r="E51" i="2"/>
  <c r="E58" i="2" s="1"/>
  <c r="D51" i="2"/>
  <c r="D57" i="2" s="1"/>
  <c r="C51" i="2"/>
  <c r="C58" i="2" s="1"/>
  <c r="B51" i="2"/>
  <c r="B54" i="2" s="1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T40" i="2"/>
  <c r="G29" i="2"/>
  <c r="F29" i="2"/>
  <c r="E29" i="2"/>
  <c r="D29" i="2"/>
  <c r="C29" i="2"/>
  <c r="B29" i="2"/>
  <c r="T38" i="2"/>
  <c r="T37" i="2"/>
  <c r="N3" i="2"/>
  <c r="R124" i="2" l="1"/>
  <c r="R125" i="2" s="1"/>
  <c r="T124" i="2"/>
  <c r="T71" i="2"/>
  <c r="R99" i="2"/>
  <c r="R73" i="2"/>
  <c r="B125" i="2"/>
  <c r="C125" i="2" s="1"/>
  <c r="D125" i="2" s="1"/>
  <c r="E125" i="2" s="1"/>
  <c r="F125" i="2" s="1"/>
  <c r="G125" i="2" s="1"/>
  <c r="H125" i="2" s="1"/>
  <c r="I125" i="2" s="1"/>
  <c r="J125" i="2" s="1"/>
  <c r="K125" i="2" s="1"/>
  <c r="L125" i="2" s="1"/>
  <c r="J4" i="2"/>
  <c r="J5" i="2" s="1"/>
  <c r="J6" i="2" s="1"/>
  <c r="L4" i="2"/>
  <c r="L5" i="2" s="1"/>
  <c r="L6" i="2" s="1"/>
  <c r="K4" i="2"/>
  <c r="K5" i="2" s="1"/>
  <c r="K6" i="2" s="1"/>
  <c r="H4" i="2"/>
  <c r="H5" i="2" s="1"/>
  <c r="H6" i="2" s="1"/>
  <c r="G4" i="2"/>
  <c r="G5" i="2" s="1"/>
  <c r="G6" i="2" s="1"/>
  <c r="O29" i="2" s="1"/>
  <c r="D4" i="2"/>
  <c r="D5" i="2" s="1"/>
  <c r="D6" i="2" s="1"/>
  <c r="L29" i="2" s="1"/>
  <c r="C4" i="2"/>
  <c r="C5" i="2" s="1"/>
  <c r="C6" i="2" s="1"/>
  <c r="B74" i="2"/>
  <c r="C74" i="2" s="1"/>
  <c r="D74" i="2" s="1"/>
  <c r="E74" i="2" s="1"/>
  <c r="F74" i="2" s="1"/>
  <c r="G74" i="2" s="1"/>
  <c r="H74" i="2" s="1"/>
  <c r="I74" i="2" s="1"/>
  <c r="J74" i="2" s="1"/>
  <c r="H57" i="2"/>
  <c r="D55" i="2"/>
  <c r="H56" i="2"/>
  <c r="L57" i="2"/>
  <c r="B42" i="2"/>
  <c r="C42" i="2" s="1"/>
  <c r="D42" i="2" s="1"/>
  <c r="E42" i="2" s="1"/>
  <c r="F42" i="2" s="1"/>
  <c r="G42" i="2" s="1"/>
  <c r="H42" i="2" s="1"/>
  <c r="D54" i="2"/>
  <c r="H55" i="2"/>
  <c r="L56" i="2"/>
  <c r="D58" i="2"/>
  <c r="L54" i="2"/>
  <c r="D56" i="2"/>
  <c r="L58" i="2"/>
  <c r="H54" i="2"/>
  <c r="I54" i="2"/>
  <c r="E55" i="2"/>
  <c r="I55" i="2"/>
  <c r="E56" i="2"/>
  <c r="M56" i="2"/>
  <c r="I57" i="2"/>
  <c r="M57" i="2"/>
  <c r="I58" i="2"/>
  <c r="M58" i="2"/>
  <c r="E4" i="2"/>
  <c r="E5" i="2" s="1"/>
  <c r="E6" i="2" s="1"/>
  <c r="M4" i="2"/>
  <c r="M5" i="2" s="1"/>
  <c r="M6" i="2" s="1"/>
  <c r="F54" i="2"/>
  <c r="B55" i="2"/>
  <c r="F55" i="2"/>
  <c r="J55" i="2"/>
  <c r="B56" i="2"/>
  <c r="F56" i="2"/>
  <c r="J56" i="2"/>
  <c r="B57" i="2"/>
  <c r="F57" i="2"/>
  <c r="J57" i="2"/>
  <c r="B58" i="2"/>
  <c r="E54" i="2"/>
  <c r="M54" i="2"/>
  <c r="E57" i="2"/>
  <c r="I4" i="2"/>
  <c r="I5" i="2" s="1"/>
  <c r="I6" i="2" s="1"/>
  <c r="J54" i="2"/>
  <c r="B4" i="2"/>
  <c r="F4" i="2"/>
  <c r="F5" i="2" s="1"/>
  <c r="F6" i="2" s="1"/>
  <c r="C54" i="2"/>
  <c r="G54" i="2"/>
  <c r="K54" i="2"/>
  <c r="C55" i="2"/>
  <c r="G55" i="2"/>
  <c r="K55" i="2"/>
  <c r="C56" i="2"/>
  <c r="G56" i="2"/>
  <c r="K56" i="2"/>
  <c r="C57" i="2"/>
  <c r="G57" i="2"/>
  <c r="K57" i="2"/>
  <c r="M125" i="2" l="1"/>
  <c r="N125" i="2" s="1"/>
  <c r="O125" i="2" s="1"/>
  <c r="P125" i="2" s="1"/>
  <c r="Q125" i="2" s="1"/>
  <c r="K29" i="2"/>
  <c r="K66" i="2"/>
  <c r="K74" i="2" s="1"/>
  <c r="T34" i="2"/>
  <c r="M29" i="2"/>
  <c r="R65" i="2"/>
  <c r="N4" i="2"/>
  <c r="B5" i="2"/>
  <c r="B6" i="2" s="1"/>
  <c r="L66" i="2" l="1"/>
  <c r="R66" i="2" s="1"/>
  <c r="T72" i="2"/>
  <c r="T39" i="2"/>
  <c r="T36" i="2"/>
  <c r="T41" i="2" s="1"/>
  <c r="I29" i="2"/>
  <c r="I42" i="2" l="1"/>
  <c r="T42" i="2"/>
  <c r="T73" i="2"/>
  <c r="R74" i="2"/>
  <c r="L74" i="2"/>
  <c r="M74" i="2" s="1"/>
  <c r="N74" i="2" s="1"/>
  <c r="O74" i="2" s="1"/>
  <c r="P74" i="2" s="1"/>
  <c r="J29" i="2"/>
  <c r="S29" i="2" s="1"/>
  <c r="T129" i="2" l="1"/>
  <c r="J42" i="2"/>
  <c r="K42" i="2" s="1"/>
  <c r="L42" i="2" s="1"/>
  <c r="M42" i="2" s="1"/>
  <c r="N42" i="2" s="1"/>
  <c r="O42" i="2" s="1"/>
  <c r="P42" i="2" s="1"/>
  <c r="Q42" i="2" s="1"/>
  <c r="N63" i="1"/>
  <c r="O63" i="1"/>
  <c r="P63" i="1"/>
  <c r="G63" i="1"/>
  <c r="Q45" i="1"/>
  <c r="B63" i="1"/>
  <c r="C63" i="1"/>
  <c r="D63" i="1"/>
  <c r="E63" i="1"/>
  <c r="F63" i="1"/>
  <c r="B31" i="1"/>
  <c r="C31" i="1"/>
  <c r="D31" i="1"/>
  <c r="E31" i="1"/>
  <c r="F31" i="1"/>
  <c r="G31" i="1"/>
  <c r="B11" i="1"/>
  <c r="C11" i="1"/>
  <c r="D11" i="1"/>
  <c r="E11" i="1"/>
  <c r="F11" i="1"/>
  <c r="G11" i="1"/>
  <c r="H38" i="1"/>
  <c r="Q5" i="1"/>
  <c r="Q44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36" i="1"/>
  <c r="Q37" i="1"/>
  <c r="E23" i="1"/>
  <c r="F23" i="1"/>
  <c r="G23" i="1"/>
  <c r="H23" i="1"/>
  <c r="I23" i="1"/>
  <c r="J23" i="1"/>
  <c r="K23" i="1"/>
  <c r="L23" i="1"/>
  <c r="M23" i="1"/>
  <c r="N23" i="1"/>
  <c r="O23" i="1"/>
  <c r="P23" i="1"/>
  <c r="G38" i="1"/>
  <c r="I38" i="1"/>
  <c r="J38" i="1"/>
  <c r="K38" i="1"/>
  <c r="L38" i="1"/>
  <c r="M38" i="1"/>
  <c r="N38" i="1"/>
  <c r="O38" i="1"/>
  <c r="P38" i="1"/>
  <c r="F38" i="1"/>
  <c r="C38" i="1"/>
  <c r="D38" i="1"/>
  <c r="B38" i="1"/>
  <c r="Q38" i="1" s="1"/>
  <c r="C88" i="1"/>
  <c r="B88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M63" i="1"/>
  <c r="L63" i="1"/>
  <c r="K63" i="1"/>
  <c r="J63" i="1"/>
  <c r="I63" i="1"/>
  <c r="H63" i="1"/>
  <c r="Q63" i="1" s="1"/>
  <c r="Q30" i="1"/>
  <c r="Q29" i="1"/>
  <c r="H31" i="1"/>
  <c r="I31" i="1"/>
  <c r="J31" i="1"/>
  <c r="K31" i="1"/>
  <c r="L31" i="1"/>
  <c r="M31" i="1"/>
  <c r="N31" i="1"/>
  <c r="O31" i="1"/>
  <c r="P31" i="1"/>
  <c r="Q31" i="1"/>
  <c r="Q4" i="1"/>
  <c r="Q6" i="1"/>
  <c r="Q7" i="1"/>
  <c r="Q8" i="1"/>
  <c r="Q9" i="1"/>
  <c r="Q10" i="1"/>
  <c r="H11" i="1"/>
  <c r="I11" i="1"/>
  <c r="K11" i="1"/>
  <c r="L11" i="1"/>
  <c r="M11" i="1"/>
  <c r="N11" i="1"/>
  <c r="O11" i="1"/>
  <c r="P11" i="1"/>
  <c r="Q16" i="1"/>
  <c r="Q17" i="1"/>
  <c r="Q18" i="1"/>
  <c r="Q19" i="1"/>
  <c r="Q20" i="1"/>
  <c r="Q21" i="1"/>
  <c r="Q22" i="1"/>
  <c r="B23" i="1"/>
  <c r="C23" i="1"/>
  <c r="D23" i="1"/>
  <c r="R38" i="1" l="1"/>
  <c r="Q39" i="1"/>
  <c r="R37" i="1"/>
  <c r="R36" i="1"/>
  <c r="Q23" i="1"/>
  <c r="B89" i="1"/>
  <c r="C89" i="1" s="1"/>
  <c r="B39" i="1"/>
  <c r="C39" i="1" s="1"/>
  <c r="D39" i="1" s="1"/>
  <c r="R17" i="1"/>
  <c r="R20" i="1"/>
  <c r="J11" i="1"/>
  <c r="B24" i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R16" i="1"/>
  <c r="R22" i="1"/>
  <c r="R19" i="1"/>
  <c r="R21" i="1"/>
  <c r="R18" i="1"/>
  <c r="Q11" i="1"/>
  <c r="E39" i="1" l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R23" i="1"/>
  <c r="R24" i="1" l="1"/>
  <c r="D88" i="1"/>
  <c r="R88" i="1"/>
  <c r="P88" i="1"/>
  <c r="O88" i="1"/>
  <c r="N88" i="1"/>
  <c r="M88" i="1"/>
  <c r="L88" i="1"/>
  <c r="K88" i="1"/>
  <c r="J88" i="1"/>
  <c r="I88" i="1"/>
  <c r="H88" i="1"/>
  <c r="G88" i="1"/>
  <c r="F88" i="1"/>
  <c r="E88" i="1"/>
  <c r="Q88" i="1" l="1"/>
  <c r="Q89" i="1" s="1"/>
  <c r="D89" i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</calcChain>
</file>

<file path=xl/sharedStrings.xml><?xml version="1.0" encoding="utf-8"?>
<sst xmlns="http://schemas.openxmlformats.org/spreadsheetml/2006/main" count="506" uniqueCount="77">
  <si>
    <t>ΚΑΤΑΝΟΜΗ ΕΡΩΤΗΜΑΤΟΛΟΓΙΩΝ ΑΝΑ ΜΗΝΑ (Βάσει στοιχείων 2019)</t>
  </si>
  <si>
    <t>ΙΑΝ</t>
  </si>
  <si>
    <t>ΦΕΒ</t>
  </si>
  <si>
    <t>ΜΑΡ</t>
  </si>
  <si>
    <t>ΑΠΡ</t>
  </si>
  <si>
    <t>ΜΑÏΟΣ</t>
  </si>
  <si>
    <t>ΙΟΥΝ</t>
  </si>
  <si>
    <t>ΙΟΥΛ</t>
  </si>
  <si>
    <t>ΑΥΓ</t>
  </si>
  <si>
    <t>ΣΕΠ</t>
  </si>
  <si>
    <t>ΟΚΤ</t>
  </si>
  <si>
    <t>ΝΟΕ</t>
  </si>
  <si>
    <t>ΔΕΚ</t>
  </si>
  <si>
    <t>ΣΥΝΟΛΟ</t>
  </si>
  <si>
    <t>ΤΑΞΙΔΙΩΤΕΣ (Βάσει στοιχείων 2019)</t>
  </si>
  <si>
    <t xml:space="preserve">Ποσοστό </t>
  </si>
  <si>
    <t># Ερωτηματολογίων ανά μήνα</t>
  </si>
  <si>
    <t># Ερωτηματολογίων ανά κατηγορία</t>
  </si>
  <si>
    <t>ΚΑΤΑΝΟΜΗ ΕΡΩΤΗΜΑΤΟΛΟΓΙΩΝ ΑΝΑ ΜΗΝΑ &amp; ΑΝΑ ΚΑΤΗΓΟΡΙΑ</t>
  </si>
  <si>
    <t>ΚΑΤΗΓΟΡΙΑ 1: ΑΡΙΘΜΟΣ ΕΡΩΤΗΜΑΤΟΛΟΓΙΩΝ ΓΙΑ ΞΕΝΟΔΟΧΕΙΑ ΑΝΑ ΠΕΡΙΟΧΗ (Βάσει στοιχείων 2018)</t>
  </si>
  <si>
    <t>Ποσοστό Ταξιδιωτών %</t>
  </si>
  <si>
    <t>Average</t>
  </si>
  <si>
    <t>Πάφος και Πόλις</t>
  </si>
  <si>
    <t>Παραλίμνι</t>
  </si>
  <si>
    <t>Αγ. Νάπα</t>
  </si>
  <si>
    <t>Λεμεσός</t>
  </si>
  <si>
    <t>Λάρνακα</t>
  </si>
  <si>
    <t>Λευκωσία</t>
  </si>
  <si>
    <t>Αλλού</t>
  </si>
  <si>
    <t>Κατηγορία 1: Απαιτούμενα μεγέθη ερωτηματολογίων ανά μήνα &amp; ανά κατηγορία - Ξενοδοχεια</t>
  </si>
  <si>
    <t>Ερωτηματολογία</t>
  </si>
  <si>
    <t xml:space="preserve">Διορθωτικό </t>
  </si>
  <si>
    <t>Κατηγορία 1: Πραγματικά μεγέθη ερωτηματολογίων ανά μήνα &amp; ανά κατηγορία - Ξενοδοχεία</t>
  </si>
  <si>
    <t>ΔΙΑΦΟΡΑ</t>
  </si>
  <si>
    <t>Διαφορές</t>
  </si>
  <si>
    <t>ΚΑΤΗΓΟΡΙΑ 2: ΑΡΙΘΜΟΣ ΕΡΩΤΗΜΑΤΟΛΟΓΙΩΝ ΑΝΑ ΠΥΛΗ ΕΙΣΟΔΟΥ (Βάσει στοιχείων 2016)</t>
  </si>
  <si>
    <t># Ταξιδιωτών</t>
  </si>
  <si>
    <t>Λάρνακα Αεροδρόμιο</t>
  </si>
  <si>
    <t>Πάφος Αεροδρόμιο</t>
  </si>
  <si>
    <t>Λεμεσός Λιμάνι</t>
  </si>
  <si>
    <t>Λάρνακα Λιμάνι</t>
  </si>
  <si>
    <t>Πάφος Λιμάνι</t>
  </si>
  <si>
    <t>Σύνολο</t>
  </si>
  <si>
    <t xml:space="preserve">Ποσοστό Ταξιδιωτών </t>
  </si>
  <si>
    <t>Κατηγορία 2: Απαιτούμενα μεγέθη ερωτηματολογίων ανά μήνα &amp; ανά κατηγορία - Αεροδρόμια</t>
  </si>
  <si>
    <t>Ερωτηματολόγια</t>
  </si>
  <si>
    <t>Κατηγορία 2: Πραγματικά μεγέθη ερωτηματολογίων ανά μήνα &amp; ανά κατηγορία - Αεροδρόμια</t>
  </si>
  <si>
    <t>ΔΙΑΦΟΡΕΣ</t>
  </si>
  <si>
    <t>Κατηγορία 3: Απαιτούμενα μεγέθη ερωτηματολογίων ανά μήνα &amp; ανά κατηγορία - Ανά σημείο θρησκευτικού ενδιαφέροντος</t>
  </si>
  <si>
    <t>1. Λευκωσία, Βυζαντινό Μουσείο Ιδρύματος Αρχιεπισκόπου Μακαρίου Γ΄, 40 ερωτ., Οκτώβριος -Δεκέμβριος 2020</t>
  </si>
  <si>
    <t>2. Λευκωσία, Καθεδρικός ναός Αγίου Ιωάννη, 30 ερωτ., Οκτώβριος -Δεκέμβριος</t>
  </si>
  <si>
    <t>3. Κακοπετριά, ναός Αγίου Νικολάου, 20 ερωτ., Αύγουστος-Σεπτέμβριος</t>
  </si>
  <si>
    <t>4. Ασίνου, Ναός Παναγίας Φορβιώτισσας,  30 ερωτ., Αύγουστος-Σεπτέμβριος</t>
  </si>
  <si>
    <t>5. Καλοπαναγιώτης, Μονή Αγίου Ιωάννη Λαμπαδιστή,  50 ερωτ., Αύγουστος-Σεπτέμβριος</t>
  </si>
  <si>
    <t>6. Ιερά Μονή Κύκκου,  20 ερωτ., Αύγουστος-Σεπτέμβριος</t>
  </si>
  <si>
    <t>7. Τάλα, Ιερά Μονή Αγίου Νεοφύτου,  20 ερωτ., Αύγουστος-Σεπτέμβριος</t>
  </si>
  <si>
    <t>8. Αγία Νάπα, Μοναστήρι,  20 ερωτ., Αύγουστος-Σεπτέμβριος</t>
  </si>
  <si>
    <t>9. Λάρνακα, Ναός Αγίου Λαζάρου,  50 ερωτ., Αύγουστος-Οκτώβριος</t>
  </si>
  <si>
    <t>10. Γαλάτα, Ναός Παναγίας Ποδίθου, 10 ερωτ.,  Αύγουστος</t>
  </si>
  <si>
    <t>11. Παναγιά, Μονή Χρυσορρογιάτισσας, 20 ερωτ., Αύγουστος</t>
  </si>
  <si>
    <t>12. Πρόδρομος, Μονή Τρικουκιώτισσας, 20 ερωτ., Αύγουστος</t>
  </si>
  <si>
    <t>13. Πολιτικό, Μονή Αγίου Ηρακλειδίου, 40 ερωτ., Αυγουστος-Οκτώβριος</t>
  </si>
  <si>
    <t>14. Μοσφιλωτή, Μονή Αγίας Θέκλας, 20 ερωτ. Σεπτέμβριος</t>
  </si>
  <si>
    <t>15. Όμοδος, Μονή Τιμίου Σταυρού,30 ερωτ., Σεπτέμβριος-Δεκέμβριος</t>
  </si>
  <si>
    <t>Μοναστήρι Τροδίτισσας</t>
  </si>
  <si>
    <t>16. Γεροσκήπου, Αγία Παρασκευή, 20 ερωτ., Σεπτέμβριος-Οκτώβριος</t>
  </si>
  <si>
    <t>17. Πάφος, Χρυσοπολίτισσα,  20 ερωτ., Σεπτέμβριος-Οκτώβριος</t>
  </si>
  <si>
    <t>18. Κίτι, Παναγία Αγγελόκτιστη,  20 ερωτ., Νοέμβριος-Δεκέμβριος</t>
  </si>
  <si>
    <t>*Παναγία Φανερωμένη, Λευκωσία</t>
  </si>
  <si>
    <t xml:space="preserve"># ΣΗΜΕΙΩΝ </t>
  </si>
  <si>
    <t>Κατηγορία 3: Πραγματικά μεγέθη ερωτηματολογίων ανά μήνα &amp; ανά κατηγορία - Ανά σημείο θρησκευτικού ενδιαφέροντος</t>
  </si>
  <si>
    <t>11. Μοναστήρι Τροδίτισσας, 20 ερωτ., Αύγουστος</t>
  </si>
  <si>
    <t xml:space="preserve"> *SMART TOUR RESEARCH</t>
  </si>
  <si>
    <t>MENOYN</t>
  </si>
  <si>
    <t>1. Λευκωσία, Βυζαντινό Μουσείο Ιδρύματος Αρχιεπισκόπου Μακαρίου Γ΄, Παναγία Φανερωμένη κ.α., 20 ερωτ., Οκτώβριος -Δεκέμβριος 2020</t>
  </si>
  <si>
    <t>6. Ιερά Μονή Κύκκου,  40 ερωτ., Αύγουστος-Σεπτέμβριος</t>
  </si>
  <si>
    <t>5. Καλοπαναγιώτης, Μονή Αγίου Ιωάννη Λαμπαδιστή,  40 ερωτ., Αύγουστος-Σεπτέμβριος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</si>
</sst>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(* #,##0_);_(* \(#,##0\);_(* &quot;-&quot;??_);_(@_)"/>
  </numFmts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color rgb="FF0000FF"/>
      <name val="Arial"/>
      <family val="2"/>
    </font>
    <font>
      <b/>
      <u/>
      <sz val="11"/>
      <color rgb="FF000000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161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EDEDED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B050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3" fillId="2" borderId="9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3" fillId="2" borderId="13" xfId="0" applyFont="1" applyFill="1" applyBorder="1"/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6" fillId="2" borderId="16" xfId="0" applyFont="1" applyFill="1" applyBorder="1"/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6" fillId="2" borderId="19" xfId="0" applyFont="1" applyFill="1" applyBorder="1"/>
    <xf numFmtId="0" fontId="5" fillId="6" borderId="1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6" fillId="2" borderId="21" xfId="0" applyFont="1" applyFill="1" applyBorder="1"/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4" xfId="0" applyFont="1" applyFill="1" applyBorder="1"/>
    <xf numFmtId="0" fontId="8" fillId="3" borderId="24" xfId="0" applyFont="1" applyFill="1" applyBorder="1"/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4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6" fillId="6" borderId="20" xfId="0" applyFont="1" applyFill="1" applyBorder="1"/>
    <xf numFmtId="0" fontId="6" fillId="6" borderId="13" xfId="0" applyFont="1" applyFill="1" applyBorder="1"/>
    <xf numFmtId="0" fontId="6" fillId="6" borderId="17" xfId="0" applyFont="1" applyFill="1" applyBorder="1"/>
    <xf numFmtId="0" fontId="6" fillId="6" borderId="18" xfId="0" applyFont="1" applyFill="1" applyBorder="1"/>
    <xf numFmtId="0" fontId="6" fillId="2" borderId="23" xfId="0" applyFont="1" applyFill="1" applyBorder="1"/>
    <xf numFmtId="0" fontId="6" fillId="2" borderId="22" xfId="0" applyFont="1" applyFill="1" applyBorder="1"/>
    <xf numFmtId="0" fontId="6" fillId="2" borderId="5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8" fillId="4" borderId="27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2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1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2" fillId="2" borderId="29" xfId="0" applyFont="1" applyFill="1" applyBorder="1" applyAlignment="1">
      <alignment vertical="center" wrapText="1"/>
    </xf>
    <xf numFmtId="0" fontId="6" fillId="2" borderId="20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1" fillId="7" borderId="25" xfId="0" applyFont="1" applyFill="1" applyBorder="1"/>
    <xf numFmtId="0" fontId="1" fillId="7" borderId="26" xfId="0" applyFont="1" applyFill="1" applyBorder="1"/>
    <xf numFmtId="0" fontId="3" fillId="2" borderId="22" xfId="0" applyFont="1" applyFill="1" applyBorder="1"/>
    <xf numFmtId="0" fontId="7" fillId="8" borderId="5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4" xfId="0" applyFont="1" applyFill="1" applyBorder="1"/>
    <xf numFmtId="0" fontId="6" fillId="8" borderId="3" xfId="0" applyFont="1" applyFill="1" applyBorder="1"/>
    <xf numFmtId="10" fontId="0" fillId="0" borderId="0" xfId="0" applyNumberFormat="1"/>
    <xf numFmtId="0" fontId="3" fillId="9" borderId="28" xfId="0" applyFont="1" applyFill="1" applyBorder="1" applyAlignment="1">
      <alignment vertical="center"/>
    </xf>
    <xf numFmtId="0" fontId="0" fillId="5" borderId="5" xfId="0" applyFill="1" applyBorder="1"/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>
      <alignment horizontal="center" vertical="center"/>
    </xf>
    <xf numFmtId="0" fontId="14" fillId="10" borderId="1" xfId="0" applyFont="1" applyFill="1" applyBorder="1"/>
    <xf numFmtId="3" fontId="15" fillId="10" borderId="1" xfId="0" applyNumberFormat="1" applyFont="1" applyFill="1" applyBorder="1" applyProtection="1">
      <protection locked="0"/>
    </xf>
    <xf numFmtId="3" fontId="15" fillId="10" borderId="1" xfId="0" applyNumberFormat="1" applyFont="1" applyFill="1" applyBorder="1" applyAlignment="1">
      <alignment horizontal="right"/>
    </xf>
    <xf numFmtId="3" fontId="16" fillId="10" borderId="1" xfId="0" applyNumberFormat="1" applyFont="1" applyFill="1" applyBorder="1"/>
    <xf numFmtId="3" fontId="15" fillId="10" borderId="1" xfId="0" applyNumberFormat="1" applyFont="1" applyFill="1" applyBorder="1"/>
    <xf numFmtId="3" fontId="14" fillId="10" borderId="1" xfId="0" applyNumberFormat="1" applyFont="1" applyFill="1" applyBorder="1"/>
    <xf numFmtId="0" fontId="0" fillId="10" borderId="4" xfId="0" applyFill="1" applyBorder="1"/>
    <xf numFmtId="164" fontId="15" fillId="10" borderId="4" xfId="2" applyNumberFormat="1" applyFont="1" applyFill="1" applyBorder="1" applyProtection="1">
      <protection locked="0"/>
    </xf>
    <xf numFmtId="9" fontId="14" fillId="10" borderId="1" xfId="2" applyFont="1" applyFill="1" applyBorder="1"/>
    <xf numFmtId="3" fontId="15" fillId="10" borderId="4" xfId="0" applyNumberFormat="1" applyFont="1" applyFill="1" applyBorder="1" applyProtection="1">
      <protection locked="0"/>
    </xf>
    <xf numFmtId="0" fontId="14" fillId="10" borderId="4" xfId="0" applyFont="1" applyFill="1" applyBorder="1"/>
    <xf numFmtId="0" fontId="0" fillId="10" borderId="4" xfId="0" applyFill="1" applyBorder="1" applyAlignment="1">
      <alignment wrapText="1"/>
    </xf>
    <xf numFmtId="0" fontId="0" fillId="0" borderId="0" xfId="0" applyAlignment="1">
      <alignment wrapText="1"/>
    </xf>
    <xf numFmtId="3" fontId="15" fillId="0" borderId="0" xfId="0" applyNumberFormat="1" applyFont="1" applyProtection="1">
      <protection locked="0"/>
    </xf>
    <xf numFmtId="0" fontId="17" fillId="0" borderId="27" xfId="0" applyFont="1" applyBorder="1"/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0" fillId="0" borderId="1" xfId="0" applyBorder="1"/>
    <xf numFmtId="165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/>
    <xf numFmtId="165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 applyProtection="1">
      <alignment vertical="center"/>
      <protection locked="0"/>
    </xf>
    <xf numFmtId="165" fontId="5" fillId="0" borderId="4" xfId="0" applyNumberFormat="1" applyFont="1" applyBorder="1" applyAlignment="1">
      <alignment vertical="center"/>
    </xf>
    <xf numFmtId="0" fontId="17" fillId="0" borderId="5" xfId="0" applyFont="1" applyBorder="1"/>
    <xf numFmtId="166" fontId="0" fillId="0" borderId="1" xfId="1" applyNumberFormat="1" applyFont="1" applyBorder="1"/>
    <xf numFmtId="166" fontId="0" fillId="0" borderId="4" xfId="1" applyNumberFormat="1" applyFont="1" applyBorder="1"/>
    <xf numFmtId="0" fontId="14" fillId="0" borderId="4" xfId="0" applyFont="1" applyBorder="1"/>
    <xf numFmtId="3" fontId="14" fillId="0" borderId="4" xfId="0" applyNumberFormat="1" applyFont="1" applyBorder="1"/>
    <xf numFmtId="2" fontId="0" fillId="0" borderId="1" xfId="0" applyNumberFormat="1" applyBorder="1"/>
    <xf numFmtId="0" fontId="7" fillId="11" borderId="5" xfId="0" applyFont="1" applyFill="1" applyBorder="1" applyAlignment="1">
      <alignment horizontal="center" vertical="center"/>
    </xf>
    <xf numFmtId="0" fontId="6" fillId="11" borderId="1" xfId="0" applyFont="1" applyFill="1" applyBorder="1"/>
    <xf numFmtId="0" fontId="0" fillId="11" borderId="1" xfId="0" applyFill="1" applyBorder="1"/>
    <xf numFmtId="0" fontId="3" fillId="6" borderId="1" xfId="0" applyFont="1" applyFill="1" applyBorder="1"/>
    <xf numFmtId="0" fontId="6" fillId="11" borderId="4" xfId="0" applyFont="1" applyFill="1" applyBorder="1"/>
    <xf numFmtId="0" fontId="0" fillId="11" borderId="4" xfId="0" applyFill="1" applyBorder="1"/>
    <xf numFmtId="0" fontId="6" fillId="11" borderId="3" xfId="0" applyFont="1" applyFill="1" applyBorder="1"/>
    <xf numFmtId="0" fontId="0" fillId="11" borderId="3" xfId="0" applyFill="1" applyBorder="1"/>
    <xf numFmtId="0" fontId="6" fillId="13" borderId="13" xfId="0" applyFont="1" applyFill="1" applyBorder="1"/>
    <xf numFmtId="0" fontId="0" fillId="14" borderId="4" xfId="0" applyFill="1" applyBorder="1"/>
    <xf numFmtId="0" fontId="18" fillId="2" borderId="4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6" fillId="15" borderId="17" xfId="0" applyFont="1" applyFill="1" applyBorder="1"/>
    <xf numFmtId="0" fontId="0" fillId="16" borderId="4" xfId="0" applyFill="1" applyBorder="1"/>
    <xf numFmtId="0" fontId="5" fillId="12" borderId="17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6" fillId="12" borderId="4" xfId="0" applyFont="1" applyFill="1" applyBorder="1"/>
    <xf numFmtId="0" fontId="8" fillId="4" borderId="35" xfId="0" applyFont="1" applyFill="1" applyBorder="1"/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6" fillId="2" borderId="40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42" xfId="0" applyFont="1" applyFill="1" applyBorder="1" applyAlignment="1">
      <alignment wrapText="1"/>
    </xf>
    <xf numFmtId="0" fontId="6" fillId="2" borderId="44" xfId="0" applyFont="1" applyFill="1" applyBorder="1"/>
    <xf numFmtId="0" fontId="6" fillId="2" borderId="33" xfId="0" applyFont="1" applyFill="1" applyBorder="1"/>
    <xf numFmtId="0" fontId="6" fillId="2" borderId="39" xfId="0" applyFont="1" applyFill="1" applyBorder="1"/>
    <xf numFmtId="0" fontId="6" fillId="2" borderId="41" xfId="0" applyFont="1" applyFill="1" applyBorder="1"/>
    <xf numFmtId="0" fontId="6" fillId="2" borderId="38" xfId="0" applyFont="1" applyFill="1" applyBorder="1"/>
    <xf numFmtId="0" fontId="2" fillId="2" borderId="45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6" fillId="2" borderId="47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43" xfId="0" applyFont="1" applyFill="1" applyBorder="1"/>
    <xf numFmtId="0" fontId="2" fillId="2" borderId="48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wrapText="1"/>
    </xf>
    <xf numFmtId="0" fontId="6" fillId="2" borderId="50" xfId="0" applyFont="1" applyFill="1" applyBorder="1" applyAlignment="1">
      <alignment wrapText="1"/>
    </xf>
    <xf numFmtId="0" fontId="18" fillId="2" borderId="50" xfId="0" applyFont="1" applyFill="1" applyBorder="1" applyAlignment="1">
      <alignment wrapText="1"/>
    </xf>
    <xf numFmtId="0" fontId="19" fillId="2" borderId="50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7" fillId="17" borderId="38" xfId="0" applyFont="1" applyFill="1" applyBorder="1" applyAlignment="1">
      <alignment horizontal="center" vertical="center"/>
    </xf>
    <xf numFmtId="0" fontId="6" fillId="17" borderId="40" xfId="0" applyFont="1" applyFill="1" applyBorder="1"/>
    <xf numFmtId="0" fontId="6" fillId="17" borderId="41" xfId="0" applyFont="1" applyFill="1" applyBorder="1"/>
    <xf numFmtId="0" fontId="6" fillId="17" borderId="4" xfId="0" applyFont="1" applyFill="1" applyBorder="1"/>
    <xf numFmtId="0" fontId="6" fillId="17" borderId="18" xfId="0" applyFont="1" applyFill="1" applyBorder="1"/>
    <xf numFmtId="0" fontId="6" fillId="17" borderId="38" xfId="0" applyFont="1" applyFill="1" applyBorder="1"/>
    <xf numFmtId="0" fontId="6" fillId="17" borderId="37" xfId="0" applyFont="1" applyFill="1" applyBorder="1"/>
    <xf numFmtId="0" fontId="6" fillId="17" borderId="3" xfId="0" applyFont="1" applyFill="1" applyBorder="1"/>
    <xf numFmtId="0" fontId="6" fillId="17" borderId="15" xfId="0" applyFont="1" applyFill="1" applyBorder="1"/>
    <xf numFmtId="0" fontId="6" fillId="17" borderId="47" xfId="0" applyFont="1" applyFill="1" applyBorder="1"/>
    <xf numFmtId="0" fontId="6" fillId="17" borderId="9" xfId="0" applyFont="1" applyFill="1" applyBorder="1"/>
    <xf numFmtId="0" fontId="6" fillId="18" borderId="4" xfId="0" applyFont="1" applyFill="1" applyBorder="1"/>
    <xf numFmtId="0" fontId="3" fillId="17" borderId="30" xfId="0" applyFont="1" applyFill="1" applyBorder="1" applyAlignment="1">
      <alignment vertical="center"/>
    </xf>
    <xf numFmtId="0" fontId="1" fillId="5" borderId="26" xfId="0" applyFont="1" applyFill="1" applyBorder="1"/>
    <xf numFmtId="0" fontId="6" fillId="17" borderId="52" xfId="0" applyFont="1" applyFill="1" applyBorder="1"/>
    <xf numFmtId="0" fontId="6" fillId="17" borderId="19" xfId="0" applyFont="1" applyFill="1" applyBorder="1"/>
    <xf numFmtId="0" fontId="6" fillId="12" borderId="40" xfId="0" applyFont="1" applyFill="1" applyBorder="1"/>
    <xf numFmtId="0" fontId="6" fillId="12" borderId="38" xfId="0" applyFont="1" applyFill="1" applyBorder="1"/>
    <xf numFmtId="0" fontId="5" fillId="17" borderId="1" xfId="0" applyFont="1" applyFill="1" applyBorder="1" applyAlignment="1">
      <alignment vertical="center"/>
    </xf>
    <xf numFmtId="0" fontId="4" fillId="17" borderId="2" xfId="0" applyFont="1" applyFill="1" applyBorder="1" applyAlignment="1">
      <alignment vertical="center"/>
    </xf>
    <xf numFmtId="0" fontId="10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3" fillId="2" borderId="0" xfId="0" applyFont="1" applyFill="1"/>
    <xf numFmtId="0" fontId="7" fillId="3" borderId="24" xfId="0" applyFont="1" applyFill="1" applyBorder="1" applyAlignment="1">
      <alignment horizontal="center" vertical="center"/>
    </xf>
    <xf numFmtId="0" fontId="6" fillId="2" borderId="0" xfId="0" applyFont="1" applyFill="1"/>
    <xf numFmtId="0" fontId="7" fillId="4" borderId="24" xfId="0" applyFont="1" applyFill="1" applyBorder="1" applyAlignment="1">
      <alignment horizontal="center" vertical="center"/>
    </xf>
    <xf numFmtId="0" fontId="6" fillId="2" borderId="34" xfId="0" applyFont="1" applyFill="1" applyBorder="1"/>
    <xf numFmtId="0" fontId="7" fillId="17" borderId="0" xfId="0" applyFont="1" applyFill="1" applyAlignment="1">
      <alignment horizontal="center" vertical="center"/>
    </xf>
    <xf numFmtId="0" fontId="6" fillId="17" borderId="0" xfId="0" applyFont="1" applyFill="1"/>
    <xf numFmtId="0" fontId="7" fillId="4" borderId="53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vertical="center"/>
    </xf>
    <xf numFmtId="0" fontId="1" fillId="5" borderId="54" xfId="0" applyFont="1" applyFill="1" applyBorder="1"/>
    <xf numFmtId="0" fontId="3" fillId="17" borderId="18" xfId="0" applyFont="1" applyFill="1" applyBorder="1"/>
    <xf numFmtId="0" fontId="1" fillId="5" borderId="22" xfId="0" applyFont="1" applyFill="1" applyBorder="1"/>
    <xf numFmtId="0" fontId="13" fillId="0" borderId="34" xfId="0" applyFont="1" applyBorder="1" applyAlignment="1">
      <alignment horizontal="center" vertical="center"/>
    </xf>
    <xf numFmtId="4" fontId="0" fillId="0" borderId="0" xfId="0" applyNumberFormat="1"/>
    <xf numFmtId="0" fontId="5" fillId="17" borderId="21" xfId="0" applyFont="1" applyFill="1" applyBorder="1" applyAlignment="1">
      <alignment vertical="center"/>
    </xf>
    <xf numFmtId="0" fontId="4" fillId="17" borderId="45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2" fillId="5" borderId="19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vertical="center"/>
    </xf>
    <xf numFmtId="0" fontId="6" fillId="2" borderId="24" xfId="0" applyFont="1" applyFill="1" applyBorder="1"/>
    <xf numFmtId="0" fontId="6" fillId="17" borderId="53" xfId="0" applyFont="1" applyFill="1" applyBorder="1"/>
    <xf numFmtId="0" fontId="6" fillId="17" borderId="16" xfId="0" applyFont="1" applyFill="1" applyBorder="1"/>
    <xf numFmtId="0" fontId="6" fillId="17" borderId="45" xfId="0" applyFont="1" applyFill="1" applyBorder="1"/>
    <xf numFmtId="0" fontId="6" fillId="12" borderId="33" xfId="0" applyFont="1" applyFill="1" applyBorder="1"/>
    <xf numFmtId="0" fontId="3" fillId="17" borderId="33" xfId="0" applyFont="1" applyFill="1" applyBorder="1"/>
    <xf numFmtId="0" fontId="1" fillId="5" borderId="56" xfId="0" applyFont="1" applyFill="1" applyBorder="1"/>
    <xf numFmtId="0" fontId="2" fillId="12" borderId="26" xfId="0" applyFont="1" applyFill="1" applyBorder="1" applyAlignment="1">
      <alignment vertical="center" wrapText="1"/>
    </xf>
    <xf numFmtId="0" fontId="3" fillId="12" borderId="22" xfId="0" applyFont="1" applyFill="1" applyBorder="1"/>
    <xf numFmtId="0" fontId="0" fillId="9" borderId="0" xfId="0" applyFill="1"/>
    <xf numFmtId="0" fontId="3" fillId="2" borderId="7" xfId="0" applyFont="1" applyFill="1" applyBorder="1"/>
    <xf numFmtId="0" fontId="3" fillId="2" borderId="57" xfId="0" applyFont="1" applyFill="1" applyBorder="1" applyAlignment="1">
      <alignment vertical="center"/>
    </xf>
    <xf numFmtId="0" fontId="1" fillId="7" borderId="54" xfId="0" applyFont="1" applyFill="1" applyBorder="1"/>
    <xf numFmtId="0" fontId="6" fillId="19" borderId="33" xfId="0" applyFont="1" applyFill="1" applyBorder="1"/>
    <xf numFmtId="0" fontId="7" fillId="4" borderId="34" xfId="0" applyFont="1" applyFill="1" applyBorder="1" applyAlignment="1">
      <alignment horizontal="center" vertical="center"/>
    </xf>
    <xf numFmtId="0" fontId="6" fillId="12" borderId="18" xfId="0" applyFont="1" applyFill="1" applyBorder="1"/>
    <xf numFmtId="0" fontId="3" fillId="12" borderId="7" xfId="0" applyFont="1" applyFill="1" applyBorder="1"/>
    <xf numFmtId="0" fontId="6" fillId="19" borderId="18" xfId="0" applyFont="1" applyFill="1" applyBorder="1"/>
    <xf numFmtId="0" fontId="3" fillId="19" borderId="7" xfId="0" applyFont="1" applyFill="1" applyBorder="1"/>
    <xf numFmtId="0" fontId="0" fillId="0" borderId="0" xfId="0" applyFill="1"/>
  </cellXfs>
  <cellStyles count="3"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20E1-193E-4B74-B51E-64A379CCDD96}">
  <dimension ref="A1:U129"/>
  <sheetViews>
    <sheetView tabSelected="1" topLeftCell="A115" zoomScale="80" zoomScaleNormal="80" workbookViewId="0">
      <selection activeCell="W111" sqref="W111"/>
    </sheetView>
  </sheetViews>
  <sheetFormatPr defaultRowHeight="14.4" x14ac:dyDescent="0.3"/>
  <cols>
    <col min="1" max="1" width="24.33203125" customWidth="1"/>
    <col min="2" max="2" width="11.33203125" customWidth="1"/>
    <col min="9" max="9" width="10.33203125" bestFit="1" customWidth="1"/>
    <col min="14" max="14" width="11" customWidth="1"/>
    <col min="18" max="18" width="6.88671875" customWidth="1"/>
    <col min="19" max="19" width="16.109375" hidden="1" customWidth="1"/>
    <col min="20" max="20" width="0" hidden="1" customWidth="1"/>
    <col min="21" max="21" width="11.5546875" customWidth="1"/>
  </cols>
  <sheetData>
    <row r="1" spans="1:16" ht="18" hidden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6" ht="15" hidden="1" thickBot="1" x14ac:dyDescent="0.35">
      <c r="A2" s="85"/>
      <c r="B2" s="86" t="s">
        <v>1</v>
      </c>
      <c r="C2" s="86" t="s">
        <v>2</v>
      </c>
      <c r="D2" s="86" t="s">
        <v>3</v>
      </c>
      <c r="E2" s="86" t="s">
        <v>4</v>
      </c>
      <c r="F2" s="86" t="s">
        <v>5</v>
      </c>
      <c r="G2" s="86" t="s">
        <v>6</v>
      </c>
      <c r="H2" s="86" t="s">
        <v>7</v>
      </c>
      <c r="I2" s="86" t="s">
        <v>8</v>
      </c>
      <c r="J2" s="86" t="s">
        <v>9</v>
      </c>
      <c r="K2" s="87" t="s">
        <v>10</v>
      </c>
      <c r="L2" s="87" t="s">
        <v>11</v>
      </c>
      <c r="M2" s="87" t="s">
        <v>12</v>
      </c>
      <c r="N2" s="87" t="s">
        <v>13</v>
      </c>
    </row>
    <row r="3" spans="1:16" hidden="1" x14ac:dyDescent="0.3">
      <c r="A3" s="88" t="s">
        <v>14</v>
      </c>
      <c r="B3" s="89">
        <v>207726</v>
      </c>
      <c r="C3" s="89">
        <v>214041</v>
      </c>
      <c r="D3" s="89">
        <v>297613.99999999994</v>
      </c>
      <c r="E3" s="89">
        <v>474610</v>
      </c>
      <c r="F3" s="89">
        <v>596520</v>
      </c>
      <c r="G3" s="89">
        <v>661970</v>
      </c>
      <c r="H3" s="89">
        <v>733116</v>
      </c>
      <c r="I3" s="89">
        <v>745276.99999999977</v>
      </c>
      <c r="J3" s="90">
        <v>679627.99999999988</v>
      </c>
      <c r="K3" s="91">
        <v>582861</v>
      </c>
      <c r="L3" s="91">
        <v>309952</v>
      </c>
      <c r="M3" s="92">
        <v>273714</v>
      </c>
      <c r="N3" s="93">
        <f>SUM(B3:M3)</f>
        <v>5777029</v>
      </c>
    </row>
    <row r="4" spans="1:16" hidden="1" x14ac:dyDescent="0.3">
      <c r="A4" s="94" t="s">
        <v>15</v>
      </c>
      <c r="B4" s="95">
        <f t="shared" ref="B4:M4" si="0">B3/$N3</f>
        <v>3.595723684267467E-2</v>
      </c>
      <c r="C4" s="95">
        <f t="shared" si="0"/>
        <v>3.705035927636853E-2</v>
      </c>
      <c r="D4" s="95">
        <f t="shared" si="0"/>
        <v>5.1516791762686309E-2</v>
      </c>
      <c r="E4" s="95">
        <f t="shared" si="0"/>
        <v>8.2154685392785809E-2</v>
      </c>
      <c r="F4" s="95">
        <f t="shared" si="0"/>
        <v>0.10325722789343796</v>
      </c>
      <c r="G4" s="95">
        <f t="shared" si="0"/>
        <v>0.11458658074937828</v>
      </c>
      <c r="H4" s="95">
        <f t="shared" si="0"/>
        <v>0.12690190753759414</v>
      </c>
      <c r="I4" s="95">
        <f t="shared" si="0"/>
        <v>0.12900696880697671</v>
      </c>
      <c r="J4" s="95">
        <f t="shared" si="0"/>
        <v>0.11764316917917494</v>
      </c>
      <c r="K4" s="95">
        <f t="shared" si="0"/>
        <v>0.10089286378863599</v>
      </c>
      <c r="L4" s="95">
        <f t="shared" si="0"/>
        <v>5.3652491618096432E-2</v>
      </c>
      <c r="M4" s="95">
        <f t="shared" si="0"/>
        <v>4.7379717152190165E-2</v>
      </c>
      <c r="N4" s="96">
        <f>SUM(B4:M4)</f>
        <v>1</v>
      </c>
    </row>
    <row r="5" spans="1:16" hidden="1" x14ac:dyDescent="0.3">
      <c r="A5" s="94" t="s">
        <v>16</v>
      </c>
      <c r="B5" s="97">
        <f t="shared" ref="B5:M5" si="1">$N5*B4</f>
        <v>53.935855264012005</v>
      </c>
      <c r="C5" s="97">
        <f t="shared" si="1"/>
        <v>55.575538914552794</v>
      </c>
      <c r="D5" s="97">
        <f t="shared" si="1"/>
        <v>77.275187644029458</v>
      </c>
      <c r="E5" s="97">
        <f t="shared" si="1"/>
        <v>123.23202808917871</v>
      </c>
      <c r="F5" s="97">
        <f t="shared" si="1"/>
        <v>154.88584184015693</v>
      </c>
      <c r="G5" s="97">
        <f t="shared" si="1"/>
        <v>171.87987112406742</v>
      </c>
      <c r="H5" s="97">
        <f t="shared" si="1"/>
        <v>190.35286130639122</v>
      </c>
      <c r="I5" s="97">
        <f t="shared" si="1"/>
        <v>193.51045321046507</v>
      </c>
      <c r="J5" s="97">
        <f t="shared" si="1"/>
        <v>176.46475376876242</v>
      </c>
      <c r="K5" s="97">
        <f t="shared" si="1"/>
        <v>151.33929568295397</v>
      </c>
      <c r="L5" s="97">
        <f t="shared" si="1"/>
        <v>80.478737427144651</v>
      </c>
      <c r="M5" s="97">
        <f t="shared" si="1"/>
        <v>71.069575728285244</v>
      </c>
      <c r="N5" s="98">
        <v>1500</v>
      </c>
    </row>
    <row r="6" spans="1:16" ht="28.8" hidden="1" x14ac:dyDescent="0.3">
      <c r="A6" s="99" t="s">
        <v>17</v>
      </c>
      <c r="B6" s="97">
        <f>ROUND(B5/3,0)</f>
        <v>18</v>
      </c>
      <c r="C6" s="97">
        <f t="shared" ref="C6:M6" si="2">ROUND(C5/3,0)</f>
        <v>19</v>
      </c>
      <c r="D6" s="97">
        <f t="shared" si="2"/>
        <v>26</v>
      </c>
      <c r="E6" s="97">
        <f t="shared" si="2"/>
        <v>41</v>
      </c>
      <c r="F6" s="97">
        <f t="shared" si="2"/>
        <v>52</v>
      </c>
      <c r="G6" s="97">
        <f t="shared" si="2"/>
        <v>57</v>
      </c>
      <c r="H6" s="97">
        <f t="shared" si="2"/>
        <v>63</v>
      </c>
      <c r="I6" s="97">
        <f t="shared" si="2"/>
        <v>65</v>
      </c>
      <c r="J6" s="97">
        <f t="shared" si="2"/>
        <v>59</v>
      </c>
      <c r="K6" s="97">
        <f t="shared" si="2"/>
        <v>50</v>
      </c>
      <c r="L6" s="97">
        <f t="shared" si="2"/>
        <v>27</v>
      </c>
      <c r="M6" s="97">
        <f t="shared" si="2"/>
        <v>24</v>
      </c>
      <c r="N6" s="98">
        <v>500</v>
      </c>
    </row>
    <row r="7" spans="1:16" hidden="1" x14ac:dyDescent="0.3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6" ht="18" hidden="1" x14ac:dyDescent="0.3">
      <c r="A8" s="205" t="s">
        <v>18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</row>
    <row r="9" spans="1:16" ht="18" hidden="1" x14ac:dyDescent="0.3">
      <c r="A9" s="208" t="s">
        <v>19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</row>
    <row r="10" spans="1:16" ht="15" hidden="1" thickBot="1" x14ac:dyDescent="0.35">
      <c r="A10" s="102" t="s">
        <v>20</v>
      </c>
      <c r="B10" s="103" t="s">
        <v>1</v>
      </c>
      <c r="C10" s="103" t="s">
        <v>2</v>
      </c>
      <c r="D10" s="103" t="s">
        <v>3</v>
      </c>
      <c r="E10" s="103" t="s">
        <v>4</v>
      </c>
      <c r="F10" s="103" t="s">
        <v>5</v>
      </c>
      <c r="G10" s="103" t="s">
        <v>6</v>
      </c>
      <c r="H10" s="103" t="s">
        <v>7</v>
      </c>
      <c r="I10" s="103" t="s">
        <v>8</v>
      </c>
      <c r="J10" s="103" t="s">
        <v>9</v>
      </c>
      <c r="K10" s="104" t="s">
        <v>10</v>
      </c>
      <c r="L10" s="104" t="s">
        <v>11</v>
      </c>
      <c r="M10" s="104" t="s">
        <v>12</v>
      </c>
      <c r="O10" s="196" t="s">
        <v>21</v>
      </c>
    </row>
    <row r="11" spans="1:16" hidden="1" x14ac:dyDescent="0.3">
      <c r="A11" s="105" t="s">
        <v>22</v>
      </c>
      <c r="B11" s="106">
        <v>35.1</v>
      </c>
      <c r="C11" s="106">
        <v>39.799999999999997</v>
      </c>
      <c r="D11" s="106">
        <v>43.6</v>
      </c>
      <c r="E11" s="106">
        <v>43.5</v>
      </c>
      <c r="F11" s="106">
        <v>36.4</v>
      </c>
      <c r="G11" s="107">
        <v>33.9</v>
      </c>
      <c r="H11" s="107">
        <v>34.4</v>
      </c>
      <c r="I11" s="107">
        <v>35.299999999999997</v>
      </c>
      <c r="J11" s="107">
        <v>33</v>
      </c>
      <c r="K11" s="107">
        <v>35.200000000000003</v>
      </c>
      <c r="L11" s="107">
        <v>42.6</v>
      </c>
      <c r="M11" s="107">
        <v>34.799999999999997</v>
      </c>
      <c r="O11" s="83">
        <f>SUM(B11:M11)/12/100</f>
        <v>0.37300000000000005</v>
      </c>
      <c r="P11">
        <f>ROUNDUP(O11*500,0)</f>
        <v>187</v>
      </c>
    </row>
    <row r="12" spans="1:16" hidden="1" x14ac:dyDescent="0.3">
      <c r="A12" s="108" t="s">
        <v>23</v>
      </c>
      <c r="B12" s="109">
        <v>1</v>
      </c>
      <c r="C12" s="109">
        <v>1.6</v>
      </c>
      <c r="D12" s="109">
        <v>1.5</v>
      </c>
      <c r="E12" s="109">
        <v>6.3</v>
      </c>
      <c r="F12" s="109">
        <v>13.8</v>
      </c>
      <c r="G12" s="110">
        <v>16.3</v>
      </c>
      <c r="H12" s="110">
        <v>15.6</v>
      </c>
      <c r="I12" s="110">
        <v>14</v>
      </c>
      <c r="J12" s="110">
        <v>13.8</v>
      </c>
      <c r="K12" s="110">
        <v>14.5</v>
      </c>
      <c r="L12" s="110">
        <v>3.5</v>
      </c>
      <c r="M12" s="110">
        <v>1.3</v>
      </c>
      <c r="O12" s="83">
        <f t="shared" ref="O12:O17" si="3">SUM(B12:M12)/12/100</f>
        <v>8.5999999999999993E-2</v>
      </c>
      <c r="P12">
        <f t="shared" ref="P12:P17" si="4">ROUNDUP(O12*500,0)</f>
        <v>43</v>
      </c>
    </row>
    <row r="13" spans="1:16" hidden="1" x14ac:dyDescent="0.3">
      <c r="A13" s="108" t="s">
        <v>24</v>
      </c>
      <c r="B13" s="109">
        <v>2.6</v>
      </c>
      <c r="C13" s="109">
        <v>3.5</v>
      </c>
      <c r="D13" s="109">
        <v>5.4</v>
      </c>
      <c r="E13" s="109">
        <v>15.1</v>
      </c>
      <c r="F13" s="109">
        <v>22.4</v>
      </c>
      <c r="G13" s="110">
        <v>22.1</v>
      </c>
      <c r="H13" s="110">
        <v>22</v>
      </c>
      <c r="I13" s="110">
        <v>22.8</v>
      </c>
      <c r="J13" s="110">
        <v>23</v>
      </c>
      <c r="K13" s="110">
        <v>21.3</v>
      </c>
      <c r="L13" s="110">
        <v>9.6999999999999993</v>
      </c>
      <c r="M13" s="110">
        <v>3.1</v>
      </c>
      <c r="O13" s="83">
        <f t="shared" si="3"/>
        <v>0.14416666666666664</v>
      </c>
      <c r="P13">
        <f t="shared" si="4"/>
        <v>73</v>
      </c>
    </row>
    <row r="14" spans="1:16" hidden="1" x14ac:dyDescent="0.3">
      <c r="A14" s="108" t="s">
        <v>25</v>
      </c>
      <c r="B14" s="109">
        <v>19.100000000000001</v>
      </c>
      <c r="C14" s="109">
        <v>18</v>
      </c>
      <c r="D14" s="109">
        <v>16</v>
      </c>
      <c r="E14" s="109">
        <v>13.3</v>
      </c>
      <c r="F14" s="109">
        <v>10</v>
      </c>
      <c r="G14" s="110">
        <v>10.6</v>
      </c>
      <c r="H14" s="110">
        <v>10</v>
      </c>
      <c r="I14" s="111">
        <v>10.8</v>
      </c>
      <c r="J14" s="110">
        <v>10.5</v>
      </c>
      <c r="K14" s="110">
        <v>11.1</v>
      </c>
      <c r="L14" s="110">
        <v>14.6</v>
      </c>
      <c r="M14" s="110">
        <v>19</v>
      </c>
      <c r="O14" s="83">
        <f t="shared" si="3"/>
        <v>0.13583333333333333</v>
      </c>
      <c r="P14">
        <f t="shared" si="4"/>
        <v>68</v>
      </c>
    </row>
    <row r="15" spans="1:16" hidden="1" x14ac:dyDescent="0.3">
      <c r="A15" s="108" t="s">
        <v>26</v>
      </c>
      <c r="B15" s="109">
        <v>20.399999999999999</v>
      </c>
      <c r="C15" s="109">
        <v>17.8</v>
      </c>
      <c r="D15" s="109">
        <v>16.399999999999999</v>
      </c>
      <c r="E15" s="109">
        <v>10.8</v>
      </c>
      <c r="F15" s="109">
        <v>9</v>
      </c>
      <c r="G15" s="110">
        <v>9.1</v>
      </c>
      <c r="H15" s="110">
        <v>10.3</v>
      </c>
      <c r="I15" s="110">
        <v>9.8000000000000007</v>
      </c>
      <c r="J15" s="110">
        <v>9.6</v>
      </c>
      <c r="K15" s="110">
        <v>9.1</v>
      </c>
      <c r="L15" s="110">
        <v>14.8</v>
      </c>
      <c r="M15" s="110">
        <v>20.100000000000001</v>
      </c>
      <c r="O15" s="83">
        <f t="shared" si="3"/>
        <v>0.13100000000000001</v>
      </c>
      <c r="P15">
        <f t="shared" si="4"/>
        <v>66</v>
      </c>
    </row>
    <row r="16" spans="1:16" hidden="1" x14ac:dyDescent="0.3">
      <c r="A16" s="108" t="s">
        <v>27</v>
      </c>
      <c r="B16" s="109">
        <v>15.7</v>
      </c>
      <c r="C16" s="109">
        <v>13.7</v>
      </c>
      <c r="D16" s="109">
        <v>10</v>
      </c>
      <c r="E16" s="109">
        <v>6.2</v>
      </c>
      <c r="F16" s="109">
        <v>3.9</v>
      </c>
      <c r="G16" s="111">
        <v>3.9</v>
      </c>
      <c r="H16" s="110">
        <v>3</v>
      </c>
      <c r="I16" s="111">
        <v>2.1</v>
      </c>
      <c r="J16" s="110">
        <v>3.8</v>
      </c>
      <c r="K16" s="110">
        <v>4</v>
      </c>
      <c r="L16" s="110">
        <v>9</v>
      </c>
      <c r="M16" s="110">
        <v>14.5</v>
      </c>
      <c r="O16" s="83">
        <f t="shared" si="3"/>
        <v>7.4833333333333335E-2</v>
      </c>
      <c r="P16">
        <f t="shared" si="4"/>
        <v>38</v>
      </c>
    </row>
    <row r="17" spans="1:20" hidden="1" x14ac:dyDescent="0.3">
      <c r="A17" s="108" t="s">
        <v>28</v>
      </c>
      <c r="B17" s="112">
        <v>6.1</v>
      </c>
      <c r="C17" s="112">
        <v>5.6</v>
      </c>
      <c r="D17" s="109">
        <v>7.1</v>
      </c>
      <c r="E17" s="109">
        <v>4.8</v>
      </c>
      <c r="F17" s="109">
        <v>4.4000000000000004</v>
      </c>
      <c r="G17" s="111">
        <v>4.0999999999999996</v>
      </c>
      <c r="H17" s="111">
        <v>4.8</v>
      </c>
      <c r="I17" s="110">
        <v>5.0999999999999996</v>
      </c>
      <c r="J17" s="111">
        <v>6.3</v>
      </c>
      <c r="K17" s="111">
        <v>4.8</v>
      </c>
      <c r="L17" s="111">
        <v>5.9</v>
      </c>
      <c r="M17" s="111">
        <v>7.2</v>
      </c>
      <c r="O17" s="83">
        <f t="shared" si="3"/>
        <v>5.5166666666666656E-2</v>
      </c>
      <c r="P17">
        <f t="shared" si="4"/>
        <v>28</v>
      </c>
    </row>
    <row r="18" spans="1:20" hidden="1" x14ac:dyDescent="0.3">
      <c r="O18" s="83">
        <f>SUM(O11:O17)</f>
        <v>1</v>
      </c>
      <c r="P18" s="197">
        <f>SUM(P11:P17)</f>
        <v>503</v>
      </c>
      <c r="Q18" s="197"/>
    </row>
    <row r="19" spans="1:20" ht="21.6" thickBot="1" x14ac:dyDescent="0.45">
      <c r="A19" s="204" t="s">
        <v>29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</row>
    <row r="20" spans="1:20" ht="21" x14ac:dyDescent="0.4">
      <c r="A20" s="13"/>
      <c r="B20" s="200">
        <v>2020</v>
      </c>
      <c r="C20" s="201"/>
      <c r="D20" s="200">
        <v>2021</v>
      </c>
      <c r="E20" s="202"/>
      <c r="F20" s="202"/>
      <c r="G20" s="202"/>
      <c r="H20" s="202"/>
      <c r="I20" s="201"/>
      <c r="J20" s="200">
        <v>2022</v>
      </c>
      <c r="K20" s="202"/>
      <c r="L20" s="202"/>
      <c r="M20" s="202"/>
      <c r="N20" s="202"/>
      <c r="O20" s="202"/>
      <c r="P20" s="202"/>
      <c r="Q20" s="202"/>
      <c r="R20" s="201"/>
    </row>
    <row r="21" spans="1:20" ht="15" thickBot="1" x14ac:dyDescent="0.35">
      <c r="A21" s="33" t="s">
        <v>30</v>
      </c>
      <c r="B21" s="32" t="s">
        <v>11</v>
      </c>
      <c r="C21" s="31" t="s">
        <v>12</v>
      </c>
      <c r="D21" s="32" t="s">
        <v>1</v>
      </c>
      <c r="E21" s="12" t="s">
        <v>8</v>
      </c>
      <c r="F21" s="12" t="s">
        <v>9</v>
      </c>
      <c r="G21" s="12" t="s">
        <v>10</v>
      </c>
      <c r="H21" s="12" t="s">
        <v>11</v>
      </c>
      <c r="I21" s="31" t="s">
        <v>12</v>
      </c>
      <c r="J21" s="32" t="s">
        <v>1</v>
      </c>
      <c r="K21" s="12" t="s">
        <v>2</v>
      </c>
      <c r="L21" s="12" t="s">
        <v>3</v>
      </c>
      <c r="M21" s="12" t="s">
        <v>4</v>
      </c>
      <c r="N21" s="12" t="s">
        <v>5</v>
      </c>
      <c r="O21" s="12" t="s">
        <v>6</v>
      </c>
      <c r="P21" s="12" t="s">
        <v>7</v>
      </c>
      <c r="Q21" s="187"/>
      <c r="R21" s="187" t="s">
        <v>31</v>
      </c>
      <c r="S21" s="31" t="s">
        <v>13</v>
      </c>
    </row>
    <row r="22" spans="1:20" x14ac:dyDescent="0.3">
      <c r="A22" s="30" t="s">
        <v>22</v>
      </c>
      <c r="B22" s="37">
        <v>17</v>
      </c>
      <c r="C22" s="38"/>
      <c r="D22" s="37">
        <v>7</v>
      </c>
      <c r="E22" s="39">
        <v>10</v>
      </c>
      <c r="F22" s="39"/>
      <c r="G22" s="39">
        <v>10</v>
      </c>
      <c r="H22" s="133"/>
      <c r="I22" s="133"/>
      <c r="J22" s="134"/>
      <c r="K22" s="9"/>
      <c r="L22" s="9"/>
      <c r="M22" s="9"/>
      <c r="N22" s="180"/>
      <c r="O22" s="180">
        <v>13</v>
      </c>
      <c r="P22" s="180">
        <f>P11-SUM(B22:O22)</f>
        <v>130</v>
      </c>
      <c r="Q22" s="198"/>
      <c r="R22" s="198">
        <f>-31-8</f>
        <v>-39</v>
      </c>
      <c r="S22" s="18">
        <f t="shared" ref="S22:S25" si="5">SUM(B22:R22)</f>
        <v>148</v>
      </c>
    </row>
    <row r="23" spans="1:20" x14ac:dyDescent="0.3">
      <c r="A23" s="26" t="s">
        <v>23</v>
      </c>
      <c r="B23" s="39">
        <v>0</v>
      </c>
      <c r="C23" s="40"/>
      <c r="D23" s="39"/>
      <c r="E23" s="39">
        <v>6</v>
      </c>
      <c r="F23" s="39"/>
      <c r="G23" s="39"/>
      <c r="H23" s="133"/>
      <c r="I23" s="133"/>
      <c r="J23" s="133"/>
      <c r="K23" s="7"/>
      <c r="L23" s="9"/>
      <c r="M23" s="9"/>
      <c r="N23" s="180"/>
      <c r="O23" s="180"/>
      <c r="P23" s="180">
        <f>P12-SUM(B23:O23)</f>
        <v>37</v>
      </c>
      <c r="Q23" s="198"/>
      <c r="R23" s="198"/>
      <c r="S23" s="18">
        <f t="shared" si="5"/>
        <v>43</v>
      </c>
    </row>
    <row r="24" spans="1:20" x14ac:dyDescent="0.3">
      <c r="A24" s="26" t="s">
        <v>24</v>
      </c>
      <c r="B24" s="39">
        <v>0</v>
      </c>
      <c r="C24" s="40">
        <v>3</v>
      </c>
      <c r="D24" s="39"/>
      <c r="E24" s="39">
        <v>8</v>
      </c>
      <c r="F24" s="39"/>
      <c r="G24" s="39"/>
      <c r="H24" s="133"/>
      <c r="I24" s="133"/>
      <c r="J24" s="133"/>
      <c r="K24" s="7"/>
      <c r="L24" s="9"/>
      <c r="M24" s="9"/>
      <c r="N24" s="180">
        <v>17</v>
      </c>
      <c r="O24" s="180"/>
      <c r="P24" s="180">
        <f t="shared" ref="P24:P28" si="6">P13-SUM(B24:O24)</f>
        <v>45</v>
      </c>
      <c r="Q24" s="198"/>
      <c r="R24" s="198"/>
      <c r="S24" s="18">
        <f t="shared" si="5"/>
        <v>73</v>
      </c>
    </row>
    <row r="25" spans="1:20" x14ac:dyDescent="0.3">
      <c r="A25" s="26" t="s">
        <v>25</v>
      </c>
      <c r="B25" s="39">
        <v>8</v>
      </c>
      <c r="C25" s="40"/>
      <c r="D25" s="39">
        <v>12</v>
      </c>
      <c r="E25" s="39"/>
      <c r="F25" s="39"/>
      <c r="G25" s="39"/>
      <c r="H25" s="133"/>
      <c r="I25" s="133"/>
      <c r="J25" s="133"/>
      <c r="K25" s="7"/>
      <c r="L25" s="9"/>
      <c r="M25" s="9">
        <v>12</v>
      </c>
      <c r="N25" s="180"/>
      <c r="O25" s="180"/>
      <c r="P25" s="180">
        <f t="shared" si="6"/>
        <v>36</v>
      </c>
      <c r="Q25" s="198"/>
      <c r="R25" s="198"/>
      <c r="S25" s="18">
        <f t="shared" si="5"/>
        <v>68</v>
      </c>
    </row>
    <row r="26" spans="1:20" x14ac:dyDescent="0.3">
      <c r="A26" s="26" t="s">
        <v>26</v>
      </c>
      <c r="B26" s="39">
        <v>21</v>
      </c>
      <c r="C26" s="40">
        <v>13</v>
      </c>
      <c r="D26" s="39"/>
      <c r="E26" s="39">
        <v>4</v>
      </c>
      <c r="F26" s="39"/>
      <c r="G26" s="39">
        <v>1</v>
      </c>
      <c r="H26" s="133"/>
      <c r="I26" s="133"/>
      <c r="J26" s="133"/>
      <c r="K26" s="7"/>
      <c r="L26" s="9"/>
      <c r="M26" s="9">
        <v>24</v>
      </c>
      <c r="N26" s="180">
        <v>14</v>
      </c>
      <c r="O26" s="180">
        <v>20</v>
      </c>
      <c r="P26" s="180">
        <f t="shared" si="6"/>
        <v>-31</v>
      </c>
      <c r="Q26" s="198"/>
      <c r="R26" s="198">
        <f>31+8</f>
        <v>39</v>
      </c>
      <c r="S26" s="18">
        <f>SUM(B26:R26)</f>
        <v>105</v>
      </c>
    </row>
    <row r="27" spans="1:20" ht="15.75" customHeight="1" x14ac:dyDescent="0.3">
      <c r="A27" s="26" t="s">
        <v>27</v>
      </c>
      <c r="B27" s="39">
        <v>0</v>
      </c>
      <c r="C27" s="40">
        <v>3</v>
      </c>
      <c r="D27" s="39"/>
      <c r="E27" s="39"/>
      <c r="F27" s="39">
        <v>3</v>
      </c>
      <c r="G27" s="39"/>
      <c r="H27" s="133"/>
      <c r="I27" s="133"/>
      <c r="J27" s="133"/>
      <c r="K27" s="7">
        <v>12</v>
      </c>
      <c r="L27" s="9"/>
      <c r="M27" s="9"/>
      <c r="N27" s="180"/>
      <c r="O27" s="180"/>
      <c r="P27" s="180">
        <f t="shared" si="6"/>
        <v>20</v>
      </c>
      <c r="Q27" s="198"/>
      <c r="R27" s="198"/>
      <c r="S27" s="18">
        <f t="shared" ref="S27:S28" si="7">SUM(B27:R27)</f>
        <v>38</v>
      </c>
    </row>
    <row r="28" spans="1:20" ht="15" thickBot="1" x14ac:dyDescent="0.35">
      <c r="A28" s="22" t="s">
        <v>28</v>
      </c>
      <c r="B28" s="41"/>
      <c r="C28" s="42"/>
      <c r="D28" s="41"/>
      <c r="E28" s="39"/>
      <c r="F28" s="39"/>
      <c r="G28" s="39"/>
      <c r="H28" s="133"/>
      <c r="I28" s="133"/>
      <c r="J28" s="135"/>
      <c r="K28" s="5"/>
      <c r="L28" s="9"/>
      <c r="M28" s="9"/>
      <c r="N28" s="180"/>
      <c r="O28" s="180"/>
      <c r="P28" s="180">
        <f t="shared" si="6"/>
        <v>28</v>
      </c>
      <c r="Q28" s="198"/>
      <c r="R28" s="198">
        <v>-3</v>
      </c>
      <c r="S28" s="18">
        <f t="shared" si="7"/>
        <v>25</v>
      </c>
    </row>
    <row r="29" spans="1:20" ht="15.6" thickTop="1" thickBot="1" x14ac:dyDescent="0.35">
      <c r="A29" s="17" t="s">
        <v>13</v>
      </c>
      <c r="B29" s="15">
        <f>SUM(B22:B28)</f>
        <v>46</v>
      </c>
      <c r="C29" s="16">
        <f>SUM(C22:C28)</f>
        <v>19</v>
      </c>
      <c r="D29" s="15">
        <f>SUM(D22:D28)</f>
        <v>19</v>
      </c>
      <c r="E29" s="3">
        <f t="shared" ref="E29:O29" si="8">(SUM(E22:E28))</f>
        <v>28</v>
      </c>
      <c r="F29" s="3">
        <f t="shared" si="8"/>
        <v>3</v>
      </c>
      <c r="G29" s="3">
        <f t="shared" si="8"/>
        <v>11</v>
      </c>
      <c r="H29" s="16">
        <v>0</v>
      </c>
      <c r="I29" s="16">
        <f>SUM(I22:I28)</f>
        <v>0</v>
      </c>
      <c r="J29" s="16">
        <f>SUM(J22:J28)</f>
        <v>0</v>
      </c>
      <c r="K29" s="3">
        <f t="shared" si="8"/>
        <v>12</v>
      </c>
      <c r="L29" s="3">
        <f t="shared" si="8"/>
        <v>0</v>
      </c>
      <c r="M29" s="3">
        <f t="shared" si="8"/>
        <v>36</v>
      </c>
      <c r="N29" s="181">
        <f>(SUM(N22:N28))</f>
        <v>31</v>
      </c>
      <c r="O29" s="181">
        <f t="shared" si="8"/>
        <v>33</v>
      </c>
      <c r="P29" s="181">
        <f>(SUM(P22:R28))</f>
        <v>262</v>
      </c>
      <c r="Q29" s="199"/>
      <c r="R29" s="199"/>
      <c r="S29" s="14">
        <f>SUM(B29:P29)</f>
        <v>500</v>
      </c>
    </row>
    <row r="31" spans="1:20" ht="21.6" thickBot="1" x14ac:dyDescent="0.45">
      <c r="A31" s="204" t="s">
        <v>32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0" ht="21" x14ac:dyDescent="0.4">
      <c r="A32" s="13"/>
      <c r="B32" s="200">
        <v>2020</v>
      </c>
      <c r="C32" s="201"/>
      <c r="D32" s="200">
        <v>2021</v>
      </c>
      <c r="E32" s="202"/>
      <c r="F32" s="202"/>
      <c r="G32" s="202"/>
      <c r="H32" s="202"/>
      <c r="I32" s="201"/>
      <c r="J32" s="200">
        <v>2022</v>
      </c>
      <c r="K32" s="202"/>
      <c r="L32" s="202"/>
      <c r="M32" s="202"/>
      <c r="N32" s="202"/>
      <c r="O32" s="202"/>
      <c r="P32" s="202"/>
      <c r="Q32" s="202"/>
      <c r="R32" s="202"/>
      <c r="S32" s="202"/>
      <c r="T32" s="201"/>
    </row>
    <row r="33" spans="1:21" ht="15" thickBot="1" x14ac:dyDescent="0.35">
      <c r="A33" s="34" t="s">
        <v>30</v>
      </c>
      <c r="B33" s="35" t="s">
        <v>11</v>
      </c>
      <c r="C33" s="36" t="s">
        <v>12</v>
      </c>
      <c r="D33" s="35" t="s">
        <v>1</v>
      </c>
      <c r="E33" s="12" t="s">
        <v>8</v>
      </c>
      <c r="F33" s="12" t="s">
        <v>9</v>
      </c>
      <c r="G33" s="12" t="s">
        <v>10</v>
      </c>
      <c r="H33" s="12" t="s">
        <v>11</v>
      </c>
      <c r="I33" s="31" t="s">
        <v>12</v>
      </c>
      <c r="J33" s="35" t="s">
        <v>1</v>
      </c>
      <c r="K33" s="11" t="s">
        <v>2</v>
      </c>
      <c r="L33" s="11" t="s">
        <v>3</v>
      </c>
      <c r="M33" s="11" t="s">
        <v>4</v>
      </c>
      <c r="N33" s="11" t="s">
        <v>5</v>
      </c>
      <c r="O33" s="11" t="s">
        <v>6</v>
      </c>
      <c r="P33" s="11" t="s">
        <v>7</v>
      </c>
      <c r="Q33" s="11"/>
      <c r="R33" s="11" t="s">
        <v>13</v>
      </c>
      <c r="S33" s="185"/>
      <c r="T33" s="36" t="s">
        <v>33</v>
      </c>
    </row>
    <row r="34" spans="1:21" x14ac:dyDescent="0.3">
      <c r="A34" s="30" t="s">
        <v>22</v>
      </c>
      <c r="B34" s="37">
        <v>17</v>
      </c>
      <c r="C34" s="38"/>
      <c r="D34" s="37">
        <v>7</v>
      </c>
      <c r="E34" s="39">
        <v>10</v>
      </c>
      <c r="F34" s="39"/>
      <c r="G34" s="39">
        <v>10</v>
      </c>
      <c r="H34" s="39"/>
      <c r="I34" s="39"/>
      <c r="J34" s="37"/>
      <c r="K34" s="9"/>
      <c r="L34" s="9"/>
      <c r="M34" s="9"/>
      <c r="N34" s="9"/>
      <c r="O34" s="9">
        <v>13</v>
      </c>
      <c r="P34" s="9"/>
      <c r="Q34" s="9">
        <v>8</v>
      </c>
      <c r="R34" s="2">
        <f>SUM(B34:Q34)</f>
        <v>65</v>
      </c>
      <c r="S34" s="30" t="s">
        <v>22</v>
      </c>
      <c r="T34" s="18">
        <f t="shared" ref="T34:T40" si="9">S22-R34</f>
        <v>83</v>
      </c>
    </row>
    <row r="35" spans="1:21" x14ac:dyDescent="0.3">
      <c r="A35" s="26" t="s">
        <v>23</v>
      </c>
      <c r="B35" s="39">
        <v>0</v>
      </c>
      <c r="C35" s="40"/>
      <c r="D35" s="39"/>
      <c r="E35" s="39">
        <v>6</v>
      </c>
      <c r="F35" s="39"/>
      <c r="G35" s="39"/>
      <c r="H35" s="39"/>
      <c r="I35" s="39"/>
      <c r="J35" s="39"/>
      <c r="K35" s="7"/>
      <c r="L35" s="7"/>
      <c r="M35" s="7"/>
      <c r="N35" s="7"/>
      <c r="O35" s="7"/>
      <c r="P35" s="7"/>
      <c r="Q35" s="9"/>
      <c r="R35" s="2">
        <f>SUM(B35:Q35)</f>
        <v>6</v>
      </c>
      <c r="S35" s="26" t="s">
        <v>23</v>
      </c>
      <c r="T35" s="18">
        <f t="shared" si="9"/>
        <v>37</v>
      </c>
    </row>
    <row r="36" spans="1:21" x14ac:dyDescent="0.3">
      <c r="A36" s="26" t="s">
        <v>24</v>
      </c>
      <c r="B36" s="39">
        <v>0</v>
      </c>
      <c r="C36" s="40">
        <v>3</v>
      </c>
      <c r="D36" s="39"/>
      <c r="E36" s="39">
        <v>10</v>
      </c>
      <c r="F36" s="39"/>
      <c r="G36" s="39"/>
      <c r="H36" s="39"/>
      <c r="I36" s="39"/>
      <c r="J36" s="39"/>
      <c r="K36" s="7"/>
      <c r="L36" s="7"/>
      <c r="M36" s="7"/>
      <c r="N36" s="7">
        <v>17</v>
      </c>
      <c r="O36" s="7"/>
      <c r="P36" s="7"/>
      <c r="Q36" s="9"/>
      <c r="R36" s="2">
        <f t="shared" ref="R36:R40" si="10">SUM(B36:Q36)</f>
        <v>30</v>
      </c>
      <c r="S36" s="26" t="s">
        <v>24</v>
      </c>
      <c r="T36" s="18">
        <f t="shared" si="9"/>
        <v>43</v>
      </c>
    </row>
    <row r="37" spans="1:21" x14ac:dyDescent="0.3">
      <c r="A37" s="26" t="s">
        <v>25</v>
      </c>
      <c r="B37" s="39">
        <v>8</v>
      </c>
      <c r="C37" s="40"/>
      <c r="D37" s="39">
        <v>12</v>
      </c>
      <c r="E37" s="39"/>
      <c r="F37" s="39"/>
      <c r="G37" s="39"/>
      <c r="H37" s="39"/>
      <c r="I37" s="39"/>
      <c r="J37" s="39"/>
      <c r="K37" s="7"/>
      <c r="L37" s="7"/>
      <c r="M37" s="7">
        <v>12</v>
      </c>
      <c r="N37" s="7"/>
      <c r="O37" s="7"/>
      <c r="P37" s="7">
        <v>19</v>
      </c>
      <c r="Q37" s="9"/>
      <c r="R37" s="2">
        <f t="shared" si="10"/>
        <v>51</v>
      </c>
      <c r="S37" s="26" t="s">
        <v>25</v>
      </c>
      <c r="T37" s="18">
        <f t="shared" si="9"/>
        <v>17</v>
      </c>
    </row>
    <row r="38" spans="1:21" ht="14.25" customHeight="1" x14ac:dyDescent="0.3">
      <c r="A38" s="26" t="s">
        <v>26</v>
      </c>
      <c r="B38" s="39">
        <v>21</v>
      </c>
      <c r="C38" s="40">
        <v>13</v>
      </c>
      <c r="D38" s="39"/>
      <c r="E38" s="39">
        <v>4</v>
      </c>
      <c r="F38" s="39"/>
      <c r="G38" s="39">
        <v>1</v>
      </c>
      <c r="H38" s="39"/>
      <c r="I38" s="39"/>
      <c r="J38" s="39"/>
      <c r="K38" s="7"/>
      <c r="L38" s="7"/>
      <c r="M38" s="7">
        <v>24</v>
      </c>
      <c r="N38" s="7">
        <v>14</v>
      </c>
      <c r="O38" s="7">
        <v>20</v>
      </c>
      <c r="P38" s="7">
        <v>8</v>
      </c>
      <c r="Q38" s="9"/>
      <c r="R38" s="2">
        <f t="shared" si="10"/>
        <v>105</v>
      </c>
      <c r="S38" s="26" t="s">
        <v>26</v>
      </c>
      <c r="T38" s="18">
        <f t="shared" si="9"/>
        <v>0</v>
      </c>
    </row>
    <row r="39" spans="1:21" x14ac:dyDescent="0.3">
      <c r="A39" s="26" t="s">
        <v>27</v>
      </c>
      <c r="B39" s="39">
        <v>0</v>
      </c>
      <c r="C39" s="40">
        <v>3</v>
      </c>
      <c r="D39" s="39"/>
      <c r="E39" s="39"/>
      <c r="F39" s="39">
        <v>3</v>
      </c>
      <c r="G39" s="39"/>
      <c r="H39" s="39"/>
      <c r="I39" s="39"/>
      <c r="J39" s="39"/>
      <c r="K39" s="7">
        <v>12</v>
      </c>
      <c r="L39" s="7"/>
      <c r="M39" s="7"/>
      <c r="N39" s="7"/>
      <c r="O39" s="7"/>
      <c r="P39" s="7"/>
      <c r="Q39" s="9"/>
      <c r="R39" s="2">
        <f t="shared" si="10"/>
        <v>18</v>
      </c>
      <c r="S39" s="26" t="s">
        <v>27</v>
      </c>
      <c r="T39" s="18">
        <f t="shared" si="9"/>
        <v>20</v>
      </c>
    </row>
    <row r="40" spans="1:21" ht="15" thickBot="1" x14ac:dyDescent="0.35">
      <c r="A40" s="22" t="s">
        <v>28</v>
      </c>
      <c r="B40" s="41"/>
      <c r="C40" s="42"/>
      <c r="D40" s="41"/>
      <c r="E40" s="39"/>
      <c r="F40" s="39"/>
      <c r="G40" s="39"/>
      <c r="H40" s="39"/>
      <c r="I40" s="39"/>
      <c r="J40" s="41"/>
      <c r="K40" s="5"/>
      <c r="L40" s="5"/>
      <c r="M40" s="7"/>
      <c r="N40" s="5"/>
      <c r="O40" s="5"/>
      <c r="P40" s="5">
        <v>17</v>
      </c>
      <c r="Q40" s="209"/>
      <c r="R40" s="2">
        <f t="shared" si="10"/>
        <v>17</v>
      </c>
      <c r="S40" s="22" t="s">
        <v>28</v>
      </c>
      <c r="T40" s="18">
        <f t="shared" si="9"/>
        <v>8</v>
      </c>
    </row>
    <row r="41" spans="1:21" ht="15.6" thickTop="1" thickBot="1" x14ac:dyDescent="0.35">
      <c r="A41" s="17" t="s">
        <v>13</v>
      </c>
      <c r="B41" s="15">
        <f>SUM(B34:B40)</f>
        <v>46</v>
      </c>
      <c r="C41" s="16">
        <f>SUM(C34:C40)</f>
        <v>19</v>
      </c>
      <c r="D41" s="15">
        <f>SUM(D34:D40)</f>
        <v>19</v>
      </c>
      <c r="E41" s="15">
        <f t="shared" ref="E41:Q41" si="11">SUM(E34:E40)</f>
        <v>30</v>
      </c>
      <c r="F41" s="15">
        <f t="shared" si="11"/>
        <v>3</v>
      </c>
      <c r="G41" s="15">
        <f t="shared" si="11"/>
        <v>11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12</v>
      </c>
      <c r="L41" s="15">
        <f t="shared" si="11"/>
        <v>0</v>
      </c>
      <c r="M41" s="15">
        <f t="shared" si="11"/>
        <v>36</v>
      </c>
      <c r="N41" s="15">
        <f t="shared" si="11"/>
        <v>31</v>
      </c>
      <c r="O41" s="15">
        <f>SUM(O34:O40)</f>
        <v>33</v>
      </c>
      <c r="P41" s="15">
        <f t="shared" si="11"/>
        <v>44</v>
      </c>
      <c r="Q41" s="15">
        <f t="shared" si="11"/>
        <v>8</v>
      </c>
      <c r="R41" s="15">
        <f>SUM(R34:R40)</f>
        <v>292</v>
      </c>
      <c r="S41" s="15"/>
      <c r="T41" s="15">
        <f>SUM(T34:T40)</f>
        <v>208</v>
      </c>
    </row>
    <row r="42" spans="1:21" ht="15" thickBot="1" x14ac:dyDescent="0.35">
      <c r="A42" s="1" t="s">
        <v>34</v>
      </c>
      <c r="B42" s="43">
        <f>B41-B29</f>
        <v>0</v>
      </c>
      <c r="C42" s="44">
        <f t="shared" ref="C42:Q42" si="12">B42+C41-C29</f>
        <v>0</v>
      </c>
      <c r="D42" s="44">
        <f t="shared" si="12"/>
        <v>0</v>
      </c>
      <c r="E42" s="44">
        <f t="shared" si="12"/>
        <v>2</v>
      </c>
      <c r="F42" s="44">
        <f t="shared" si="12"/>
        <v>2</v>
      </c>
      <c r="G42" s="44">
        <f t="shared" si="12"/>
        <v>2</v>
      </c>
      <c r="H42" s="44">
        <f t="shared" si="12"/>
        <v>2</v>
      </c>
      <c r="I42" s="44">
        <f>H42+I41-I29</f>
        <v>2</v>
      </c>
      <c r="J42" s="44">
        <f t="shared" si="12"/>
        <v>2</v>
      </c>
      <c r="K42" s="44">
        <f t="shared" si="12"/>
        <v>2</v>
      </c>
      <c r="L42" s="44">
        <f t="shared" si="12"/>
        <v>2</v>
      </c>
      <c r="M42" s="44">
        <f t="shared" si="12"/>
        <v>2</v>
      </c>
      <c r="N42" s="44">
        <f t="shared" si="12"/>
        <v>2</v>
      </c>
      <c r="O42" s="44">
        <f t="shared" si="12"/>
        <v>2</v>
      </c>
      <c r="P42" s="44">
        <f t="shared" si="12"/>
        <v>-216</v>
      </c>
      <c r="Q42" s="217">
        <f t="shared" si="12"/>
        <v>-208</v>
      </c>
      <c r="R42" s="44"/>
      <c r="S42" s="44"/>
      <c r="T42" s="44">
        <f>R42+T41-U29</f>
        <v>208</v>
      </c>
      <c r="U42" s="219" t="s">
        <v>72</v>
      </c>
    </row>
    <row r="44" spans="1:21" ht="18.75" hidden="1" customHeight="1" x14ac:dyDescent="0.3">
      <c r="A44" s="208" t="s">
        <v>35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</row>
    <row r="45" spans="1:21" ht="15.75" hidden="1" customHeight="1" thickBot="1" x14ac:dyDescent="0.35">
      <c r="A45" s="113" t="s">
        <v>36</v>
      </c>
      <c r="B45" s="103" t="s">
        <v>1</v>
      </c>
      <c r="C45" s="103" t="s">
        <v>2</v>
      </c>
      <c r="D45" s="103" t="s">
        <v>3</v>
      </c>
      <c r="E45" s="103" t="s">
        <v>4</v>
      </c>
      <c r="F45" s="103" t="s">
        <v>5</v>
      </c>
      <c r="G45" s="103" t="s">
        <v>6</v>
      </c>
      <c r="H45" s="103" t="s">
        <v>7</v>
      </c>
      <c r="I45" s="103" t="s">
        <v>8</v>
      </c>
      <c r="J45" s="103" t="s">
        <v>9</v>
      </c>
      <c r="K45" s="104" t="s">
        <v>10</v>
      </c>
      <c r="L45" s="104" t="s">
        <v>11</v>
      </c>
      <c r="M45" s="104" t="s">
        <v>12</v>
      </c>
    </row>
    <row r="46" spans="1:21" ht="15.75" hidden="1" customHeight="1" x14ac:dyDescent="0.3">
      <c r="A46" s="105" t="s">
        <v>37</v>
      </c>
      <c r="B46" s="114">
        <v>104338</v>
      </c>
      <c r="C46" s="114">
        <v>109549</v>
      </c>
      <c r="D46" s="114">
        <v>152907</v>
      </c>
      <c r="E46" s="114">
        <v>213669</v>
      </c>
      <c r="F46" s="114">
        <v>342747</v>
      </c>
      <c r="G46" s="114">
        <v>381122</v>
      </c>
      <c r="H46" s="114">
        <v>465746</v>
      </c>
      <c r="I46" s="114">
        <v>469423</v>
      </c>
      <c r="J46" s="114">
        <v>412595</v>
      </c>
      <c r="K46" s="114">
        <v>341447</v>
      </c>
      <c r="L46" s="114">
        <v>160467</v>
      </c>
      <c r="M46" s="114">
        <v>154201</v>
      </c>
    </row>
    <row r="47" spans="1:21" ht="15.75" hidden="1" customHeight="1" x14ac:dyDescent="0.3">
      <c r="A47" s="108" t="s">
        <v>38</v>
      </c>
      <c r="B47" s="115">
        <v>33856</v>
      </c>
      <c r="C47" s="115">
        <v>37175</v>
      </c>
      <c r="D47" s="115">
        <v>71704</v>
      </c>
      <c r="E47" s="115">
        <v>102708</v>
      </c>
      <c r="F47" s="115">
        <v>128306</v>
      </c>
      <c r="G47" s="115">
        <v>135175</v>
      </c>
      <c r="H47" s="115">
        <v>148915</v>
      </c>
      <c r="I47" s="115">
        <v>149284</v>
      </c>
      <c r="J47" s="115">
        <v>134901</v>
      </c>
      <c r="K47" s="115">
        <v>127341</v>
      </c>
      <c r="L47" s="115">
        <v>57964</v>
      </c>
      <c r="M47" s="115">
        <v>41157</v>
      </c>
    </row>
    <row r="48" spans="1:21" ht="15.75" hidden="1" customHeight="1" x14ac:dyDescent="0.3">
      <c r="A48" s="108" t="s">
        <v>39</v>
      </c>
      <c r="B48" s="115">
        <v>201</v>
      </c>
      <c r="C48" s="115">
        <v>102</v>
      </c>
      <c r="D48" s="115">
        <v>9701</v>
      </c>
      <c r="E48" s="115">
        <v>13250</v>
      </c>
      <c r="F48" s="115">
        <v>4272</v>
      </c>
      <c r="G48" s="115">
        <v>3280</v>
      </c>
      <c r="H48" s="115">
        <v>4993</v>
      </c>
      <c r="I48" s="115">
        <v>4174</v>
      </c>
      <c r="J48" s="115">
        <v>9780</v>
      </c>
      <c r="K48" s="115">
        <v>17956</v>
      </c>
      <c r="L48" s="115">
        <v>10601</v>
      </c>
      <c r="M48" s="115">
        <v>4443</v>
      </c>
    </row>
    <row r="49" spans="1:19" ht="15.75" hidden="1" customHeight="1" x14ac:dyDescent="0.3">
      <c r="A49" s="108" t="s">
        <v>40</v>
      </c>
      <c r="B49" s="115">
        <v>33</v>
      </c>
      <c r="C49" s="115">
        <v>0</v>
      </c>
      <c r="D49" s="115">
        <v>0</v>
      </c>
      <c r="E49" s="115">
        <v>2827</v>
      </c>
      <c r="F49" s="115">
        <v>2437</v>
      </c>
      <c r="G49" s="115">
        <v>3359</v>
      </c>
      <c r="H49" s="115">
        <v>5598</v>
      </c>
      <c r="I49" s="115">
        <v>4645</v>
      </c>
      <c r="J49" s="115">
        <v>2853</v>
      </c>
      <c r="K49" s="115">
        <v>5000</v>
      </c>
      <c r="L49" s="115">
        <v>1166</v>
      </c>
      <c r="M49" s="115">
        <v>0</v>
      </c>
    </row>
    <row r="50" spans="1:19" ht="15.75" hidden="1" customHeight="1" x14ac:dyDescent="0.3">
      <c r="A50" s="108" t="s">
        <v>41</v>
      </c>
      <c r="B50" s="115">
        <v>5</v>
      </c>
      <c r="C50" s="115">
        <v>1</v>
      </c>
      <c r="D50" s="115">
        <v>0</v>
      </c>
      <c r="E50" s="115">
        <v>0</v>
      </c>
      <c r="F50" s="115">
        <v>28</v>
      </c>
      <c r="G50" s="115">
        <v>1</v>
      </c>
      <c r="H50" s="115">
        <v>0</v>
      </c>
      <c r="I50" s="115">
        <v>1373</v>
      </c>
      <c r="J50" s="115">
        <v>1153</v>
      </c>
      <c r="K50" s="115">
        <v>921</v>
      </c>
      <c r="L50" s="115">
        <v>22</v>
      </c>
      <c r="M50" s="115">
        <v>6</v>
      </c>
    </row>
    <row r="51" spans="1:19" ht="15.75" hidden="1" customHeight="1" x14ac:dyDescent="0.3">
      <c r="A51" s="116" t="s">
        <v>42</v>
      </c>
      <c r="B51" s="117">
        <f>SUM(B46:B50)</f>
        <v>138433</v>
      </c>
      <c r="C51" s="117">
        <f t="shared" ref="C51:M51" si="13">SUM(C46:C50)</f>
        <v>146827</v>
      </c>
      <c r="D51" s="117">
        <f t="shared" si="13"/>
        <v>234312</v>
      </c>
      <c r="E51" s="117">
        <f t="shared" si="13"/>
        <v>332454</v>
      </c>
      <c r="F51" s="117">
        <f t="shared" si="13"/>
        <v>477790</v>
      </c>
      <c r="G51" s="117">
        <f t="shared" si="13"/>
        <v>522937</v>
      </c>
      <c r="H51" s="117">
        <f t="shared" si="13"/>
        <v>625252</v>
      </c>
      <c r="I51" s="117">
        <f t="shared" si="13"/>
        <v>628899</v>
      </c>
      <c r="J51" s="117">
        <f t="shared" si="13"/>
        <v>561282</v>
      </c>
      <c r="K51" s="117">
        <f t="shared" si="13"/>
        <v>492665</v>
      </c>
      <c r="L51" s="117">
        <f t="shared" si="13"/>
        <v>230220</v>
      </c>
      <c r="M51" s="117">
        <f t="shared" si="13"/>
        <v>199807</v>
      </c>
    </row>
    <row r="52" spans="1:19" ht="15.75" hidden="1" customHeight="1" x14ac:dyDescent="0.3"/>
    <row r="53" spans="1:19" ht="15.75" hidden="1" customHeight="1" thickBot="1" x14ac:dyDescent="0.35">
      <c r="A53" s="113" t="s">
        <v>43</v>
      </c>
      <c r="B53" s="103" t="s">
        <v>1</v>
      </c>
      <c r="C53" s="103" t="s">
        <v>2</v>
      </c>
      <c r="D53" s="103" t="s">
        <v>3</v>
      </c>
      <c r="E53" s="103" t="s">
        <v>4</v>
      </c>
      <c r="F53" s="103" t="s">
        <v>5</v>
      </c>
      <c r="G53" s="103" t="s">
        <v>6</v>
      </c>
      <c r="H53" s="103" t="s">
        <v>7</v>
      </c>
      <c r="I53" s="103" t="s">
        <v>8</v>
      </c>
      <c r="J53" s="103" t="s">
        <v>9</v>
      </c>
      <c r="K53" s="104" t="s">
        <v>10</v>
      </c>
      <c r="L53" s="104" t="s">
        <v>11</v>
      </c>
      <c r="M53" s="104" t="s">
        <v>12</v>
      </c>
    </row>
    <row r="54" spans="1:19" ht="15.75" hidden="1" customHeight="1" x14ac:dyDescent="0.3">
      <c r="A54" s="105" t="s">
        <v>37</v>
      </c>
      <c r="B54" s="118">
        <f>B46/B$51</f>
        <v>0.75370756972687147</v>
      </c>
      <c r="C54" s="118">
        <f>C46/C$51</f>
        <v>0.74610936680583273</v>
      </c>
      <c r="D54" s="118">
        <f t="shared" ref="D54:M54" si="14">D46/D$51</f>
        <v>0.65257861313120968</v>
      </c>
      <c r="E54" s="118">
        <f t="shared" si="14"/>
        <v>0.64270244906062191</v>
      </c>
      <c r="F54" s="118">
        <f t="shared" si="14"/>
        <v>0.71735909081395588</v>
      </c>
      <c r="G54" s="118">
        <f t="shared" si="14"/>
        <v>0.72881054505609666</v>
      </c>
      <c r="H54" s="118">
        <f t="shared" si="14"/>
        <v>0.74489325903795589</v>
      </c>
      <c r="I54" s="118">
        <f t="shared" si="14"/>
        <v>0.74642033140456576</v>
      </c>
      <c r="J54" s="118">
        <f t="shared" si="14"/>
        <v>0.73509394564586072</v>
      </c>
      <c r="K54" s="118">
        <f t="shared" si="14"/>
        <v>0.69306120792018922</v>
      </c>
      <c r="L54" s="118">
        <f t="shared" si="14"/>
        <v>0.69701589783685169</v>
      </c>
      <c r="M54" s="118">
        <f t="shared" si="14"/>
        <v>0.77174973849765027</v>
      </c>
    </row>
    <row r="55" spans="1:19" ht="15.75" hidden="1" customHeight="1" x14ac:dyDescent="0.3">
      <c r="A55" s="108" t="s">
        <v>38</v>
      </c>
      <c r="B55" s="118">
        <f t="shared" ref="B55:M58" si="15">B47/B$51</f>
        <v>0.24456596331799499</v>
      </c>
      <c r="C55" s="118">
        <f t="shared" si="15"/>
        <v>0.25318912734033933</v>
      </c>
      <c r="D55" s="118">
        <f t="shared" si="15"/>
        <v>0.30601932466113557</v>
      </c>
      <c r="E55" s="118">
        <f t="shared" si="15"/>
        <v>0.30893898103196232</v>
      </c>
      <c r="F55" s="118">
        <f t="shared" si="15"/>
        <v>0.26854057221791999</v>
      </c>
      <c r="G55" s="118">
        <f t="shared" si="15"/>
        <v>0.25849194071178744</v>
      </c>
      <c r="H55" s="118">
        <f t="shared" si="15"/>
        <v>0.23816797067422416</v>
      </c>
      <c r="I55" s="118">
        <f t="shared" si="15"/>
        <v>0.23737356872884199</v>
      </c>
      <c r="J55" s="118">
        <f t="shared" si="15"/>
        <v>0.24034442579665835</v>
      </c>
      <c r="K55" s="118">
        <f t="shared" si="15"/>
        <v>0.25847381080450205</v>
      </c>
      <c r="L55" s="118">
        <f t="shared" si="15"/>
        <v>0.25177656154982192</v>
      </c>
      <c r="M55" s="118">
        <f t="shared" si="15"/>
        <v>0.20598377434224027</v>
      </c>
    </row>
    <row r="56" spans="1:19" ht="15.75" hidden="1" customHeight="1" x14ac:dyDescent="0.3">
      <c r="A56" s="108" t="s">
        <v>39</v>
      </c>
      <c r="B56" s="118">
        <f t="shared" si="15"/>
        <v>1.4519659329784082E-3</v>
      </c>
      <c r="C56" s="118">
        <f t="shared" si="15"/>
        <v>6.9469511738304258E-4</v>
      </c>
      <c r="D56" s="118">
        <f t="shared" si="15"/>
        <v>4.1402062207654751E-2</v>
      </c>
      <c r="E56" s="118">
        <f t="shared" si="15"/>
        <v>3.9855137853657949E-2</v>
      </c>
      <c r="F56" s="118">
        <f t="shared" si="15"/>
        <v>8.9411666213189897E-3</v>
      </c>
      <c r="G56" s="118">
        <f t="shared" si="15"/>
        <v>6.2722660664668974E-3</v>
      </c>
      <c r="H56" s="118">
        <f t="shared" si="15"/>
        <v>7.9855802140576925E-3</v>
      </c>
      <c r="I56" s="118">
        <f t="shared" si="15"/>
        <v>6.6369957656157823E-3</v>
      </c>
      <c r="J56" s="118">
        <f t="shared" si="15"/>
        <v>1.7424396292772617E-2</v>
      </c>
      <c r="K56" s="118">
        <f t="shared" si="15"/>
        <v>3.6446672688337914E-2</v>
      </c>
      <c r="L56" s="118">
        <f t="shared" si="15"/>
        <v>4.6047259143428027E-2</v>
      </c>
      <c r="M56" s="118">
        <f t="shared" si="15"/>
        <v>2.2236458182145771E-2</v>
      </c>
    </row>
    <row r="57" spans="1:19" ht="15" hidden="1" customHeight="1" x14ac:dyDescent="0.3">
      <c r="A57" s="108" t="s">
        <v>40</v>
      </c>
      <c r="B57" s="118">
        <f t="shared" si="15"/>
        <v>2.383824666083954E-4</v>
      </c>
      <c r="C57" s="118">
        <f t="shared" si="15"/>
        <v>0</v>
      </c>
      <c r="D57" s="118">
        <f t="shared" si="15"/>
        <v>0</v>
      </c>
      <c r="E57" s="118">
        <f t="shared" si="15"/>
        <v>8.5034320537578124E-3</v>
      </c>
      <c r="F57" s="118">
        <f t="shared" si="15"/>
        <v>5.100567194792691E-3</v>
      </c>
      <c r="G57" s="118">
        <f t="shared" si="15"/>
        <v>6.4233358894092403E-3</v>
      </c>
      <c r="H57" s="118">
        <f t="shared" si="15"/>
        <v>8.9531900737622582E-3</v>
      </c>
      <c r="I57" s="118">
        <f t="shared" si="15"/>
        <v>7.3859236538776499E-3</v>
      </c>
      <c r="J57" s="118">
        <f t="shared" si="15"/>
        <v>5.0830064031983924E-3</v>
      </c>
      <c r="K57" s="118">
        <f t="shared" si="15"/>
        <v>1.0148884130189885E-2</v>
      </c>
      <c r="L57" s="118">
        <f t="shared" si="15"/>
        <v>5.0647207019372774E-3</v>
      </c>
      <c r="M57" s="118">
        <f t="shared" si="15"/>
        <v>0</v>
      </c>
    </row>
    <row r="58" spans="1:19" hidden="1" x14ac:dyDescent="0.3">
      <c r="A58" s="108" t="s">
        <v>41</v>
      </c>
      <c r="B58" s="118">
        <f t="shared" si="15"/>
        <v>3.6118555546726578E-5</v>
      </c>
      <c r="C58" s="118">
        <f t="shared" si="15"/>
        <v>6.8107364449317908E-6</v>
      </c>
      <c r="D58" s="118">
        <f t="shared" si="15"/>
        <v>0</v>
      </c>
      <c r="E58" s="118">
        <f t="shared" si="15"/>
        <v>0</v>
      </c>
      <c r="F58" s="118">
        <f t="shared" si="15"/>
        <v>5.8603152012390381E-5</v>
      </c>
      <c r="G58" s="118">
        <f t="shared" si="15"/>
        <v>1.9122762397764931E-6</v>
      </c>
      <c r="H58" s="118">
        <f t="shared" si="15"/>
        <v>0</v>
      </c>
      <c r="I58" s="118">
        <f t="shared" si="15"/>
        <v>2.1831804470988187E-3</v>
      </c>
      <c r="J58" s="118">
        <f t="shared" si="15"/>
        <v>2.0542258615099005E-3</v>
      </c>
      <c r="K58" s="118">
        <f t="shared" si="15"/>
        <v>1.8694244567809769E-3</v>
      </c>
      <c r="L58" s="118">
        <f t="shared" si="15"/>
        <v>9.55607679610807E-5</v>
      </c>
      <c r="M58" s="118">
        <f t="shared" si="15"/>
        <v>3.0028977963735006E-5</v>
      </c>
    </row>
    <row r="59" spans="1:19" hidden="1" x14ac:dyDescent="0.3"/>
    <row r="61" spans="1:19" ht="21.6" thickBot="1" x14ac:dyDescent="0.45">
      <c r="A61" s="204" t="s">
        <v>44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13"/>
    </row>
    <row r="62" spans="1:19" ht="21" x14ac:dyDescent="0.4">
      <c r="A62" s="13"/>
      <c r="B62" s="200">
        <v>2020</v>
      </c>
      <c r="C62" s="201"/>
      <c r="D62" s="200">
        <v>2021</v>
      </c>
      <c r="E62" s="202"/>
      <c r="F62" s="202"/>
      <c r="G62" s="202"/>
      <c r="H62" s="202"/>
      <c r="I62" s="201"/>
      <c r="J62" s="200">
        <v>2022</v>
      </c>
      <c r="K62" s="202"/>
      <c r="L62" s="202"/>
      <c r="M62" s="202"/>
      <c r="N62" s="202"/>
      <c r="O62" s="202"/>
      <c r="P62" s="202"/>
      <c r="Q62" s="202"/>
      <c r="R62" s="201"/>
      <c r="S62" s="13"/>
    </row>
    <row r="63" spans="1:19" ht="15" thickBot="1" x14ac:dyDescent="0.35">
      <c r="A63" s="33" t="s">
        <v>45</v>
      </c>
      <c r="B63" s="48" t="s">
        <v>11</v>
      </c>
      <c r="C63" s="49" t="s">
        <v>12</v>
      </c>
      <c r="D63" s="48" t="s">
        <v>1</v>
      </c>
      <c r="E63" s="12" t="s">
        <v>8</v>
      </c>
      <c r="F63" s="12" t="s">
        <v>9</v>
      </c>
      <c r="G63" s="12" t="s">
        <v>10</v>
      </c>
      <c r="H63" s="45" t="s">
        <v>11</v>
      </c>
      <c r="I63" s="49" t="s">
        <v>12</v>
      </c>
      <c r="J63" s="48" t="s">
        <v>1</v>
      </c>
      <c r="K63" s="12" t="s">
        <v>2</v>
      </c>
      <c r="L63" s="12" t="s">
        <v>3</v>
      </c>
      <c r="M63" s="12" t="s">
        <v>4</v>
      </c>
      <c r="N63" s="12" t="s">
        <v>5</v>
      </c>
      <c r="O63" s="12" t="s">
        <v>6</v>
      </c>
      <c r="P63" s="12" t="s">
        <v>7</v>
      </c>
      <c r="Q63" s="187"/>
      <c r="R63" s="31" t="s">
        <v>13</v>
      </c>
      <c r="S63" s="183"/>
    </row>
    <row r="64" spans="1:19" x14ac:dyDescent="0.3">
      <c r="A64" s="30" t="s">
        <v>37</v>
      </c>
      <c r="B64" s="57"/>
      <c r="C64" s="58"/>
      <c r="D64" s="70"/>
      <c r="E64" s="10"/>
      <c r="F64" s="10">
        <v>64</v>
      </c>
      <c r="G64" s="10">
        <v>40</v>
      </c>
      <c r="H64" s="46"/>
      <c r="I64" s="51">
        <v>32</v>
      </c>
      <c r="J64" s="51">
        <v>26</v>
      </c>
      <c r="K64" s="8">
        <v>38</v>
      </c>
      <c r="L64" s="8">
        <v>32</v>
      </c>
      <c r="M64" s="8"/>
      <c r="N64" s="8">
        <v>41</v>
      </c>
      <c r="O64" s="8">
        <v>12</v>
      </c>
      <c r="P64" s="8">
        <v>60</v>
      </c>
      <c r="Q64" s="30"/>
      <c r="R64" s="18">
        <f>(SUM(B64:P64))</f>
        <v>345</v>
      </c>
      <c r="S64" s="184"/>
    </row>
    <row r="65" spans="1:21" ht="15" thickBot="1" x14ac:dyDescent="0.35">
      <c r="A65" s="26" t="s">
        <v>38</v>
      </c>
      <c r="B65" s="57"/>
      <c r="C65" s="58"/>
      <c r="D65" s="57"/>
      <c r="E65" s="8"/>
      <c r="F65" s="8">
        <v>25</v>
      </c>
      <c r="G65" s="8">
        <v>16</v>
      </c>
      <c r="H65" s="47"/>
      <c r="I65" s="51">
        <v>20</v>
      </c>
      <c r="J65" s="51">
        <v>15</v>
      </c>
      <c r="K65" s="8">
        <v>9</v>
      </c>
      <c r="L65" s="8">
        <v>12</v>
      </c>
      <c r="M65" s="8">
        <v>13</v>
      </c>
      <c r="N65" s="8">
        <v>7</v>
      </c>
      <c r="O65" s="8">
        <v>10</v>
      </c>
      <c r="P65" s="8">
        <v>28</v>
      </c>
      <c r="Q65" s="30"/>
      <c r="R65" s="18">
        <f>(SUM(B65:P65))</f>
        <v>155</v>
      </c>
      <c r="S65" s="184"/>
    </row>
    <row r="66" spans="1:21" ht="15.6" thickTop="1" thickBot="1" x14ac:dyDescent="0.35">
      <c r="A66" s="17" t="s">
        <v>13</v>
      </c>
      <c r="B66" s="54">
        <f>(SUM(B64:B65))</f>
        <v>0</v>
      </c>
      <c r="C66" s="55">
        <f t="shared" ref="C66:P66" si="16">(SUM(C64:C65))</f>
        <v>0</v>
      </c>
      <c r="D66" s="54">
        <f t="shared" si="16"/>
        <v>0</v>
      </c>
      <c r="E66" s="56">
        <f t="shared" si="16"/>
        <v>0</v>
      </c>
      <c r="F66" s="56">
        <f t="shared" si="16"/>
        <v>89</v>
      </c>
      <c r="G66" s="56">
        <f t="shared" si="16"/>
        <v>56</v>
      </c>
      <c r="H66" s="56">
        <v>0</v>
      </c>
      <c r="I66" s="55">
        <f t="shared" si="16"/>
        <v>52</v>
      </c>
      <c r="J66" s="54">
        <f t="shared" si="16"/>
        <v>41</v>
      </c>
      <c r="K66" s="56">
        <f t="shared" si="16"/>
        <v>47</v>
      </c>
      <c r="L66" s="56">
        <f t="shared" si="16"/>
        <v>44</v>
      </c>
      <c r="M66" s="56">
        <f>(SUM(M64:M65))</f>
        <v>13</v>
      </c>
      <c r="N66" s="56">
        <f>(SUM(N64:N65))</f>
        <v>48</v>
      </c>
      <c r="O66" s="56">
        <f t="shared" si="16"/>
        <v>22</v>
      </c>
      <c r="P66" s="56">
        <f t="shared" si="16"/>
        <v>88</v>
      </c>
      <c r="Q66" s="210"/>
      <c r="R66" s="55">
        <f>(SUM(B66:P66))</f>
        <v>500</v>
      </c>
      <c r="S66" s="186"/>
    </row>
    <row r="68" spans="1:21" ht="21.6" thickBot="1" x14ac:dyDescent="0.45">
      <c r="A68" s="204" t="s">
        <v>46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</row>
    <row r="69" spans="1:21" ht="21" x14ac:dyDescent="0.4">
      <c r="A69" s="13"/>
      <c r="B69" s="200">
        <v>2020</v>
      </c>
      <c r="C69" s="201"/>
      <c r="D69" s="200">
        <v>2021</v>
      </c>
      <c r="E69" s="202"/>
      <c r="F69" s="202"/>
      <c r="G69" s="202"/>
      <c r="H69" s="202"/>
      <c r="I69" s="201"/>
      <c r="J69" s="200">
        <v>2022</v>
      </c>
      <c r="K69" s="202"/>
      <c r="L69" s="202"/>
      <c r="M69" s="202"/>
      <c r="N69" s="202"/>
      <c r="O69" s="202"/>
      <c r="P69" s="202"/>
      <c r="Q69" s="202"/>
      <c r="R69" s="202"/>
      <c r="S69" s="202"/>
      <c r="T69" s="201"/>
    </row>
    <row r="70" spans="1:21" ht="15" thickBot="1" x14ac:dyDescent="0.35">
      <c r="A70" s="33" t="s">
        <v>45</v>
      </c>
      <c r="B70" s="32" t="s">
        <v>11</v>
      </c>
      <c r="C70" s="31" t="s">
        <v>12</v>
      </c>
      <c r="D70" s="32" t="s">
        <v>1</v>
      </c>
      <c r="E70" s="12" t="s">
        <v>8</v>
      </c>
      <c r="F70" s="12" t="s">
        <v>9</v>
      </c>
      <c r="G70" s="12" t="s">
        <v>10</v>
      </c>
      <c r="H70" s="12" t="s">
        <v>11</v>
      </c>
      <c r="I70" s="31" t="s">
        <v>12</v>
      </c>
      <c r="J70" s="32" t="s">
        <v>1</v>
      </c>
      <c r="K70" s="12" t="s">
        <v>2</v>
      </c>
      <c r="L70" s="12" t="s">
        <v>3</v>
      </c>
      <c r="M70" s="12" t="s">
        <v>4</v>
      </c>
      <c r="N70" s="12" t="s">
        <v>5</v>
      </c>
      <c r="O70" s="12" t="s">
        <v>6</v>
      </c>
      <c r="P70" s="12" t="s">
        <v>7</v>
      </c>
      <c r="Q70" s="12"/>
      <c r="R70" s="12" t="s">
        <v>13</v>
      </c>
      <c r="S70" s="187"/>
      <c r="T70" s="31" t="s">
        <v>33</v>
      </c>
    </row>
    <row r="71" spans="1:21" x14ac:dyDescent="0.3">
      <c r="A71" s="30" t="s">
        <v>37</v>
      </c>
      <c r="B71" s="57"/>
      <c r="C71" s="58"/>
      <c r="D71" s="70"/>
      <c r="E71" s="10"/>
      <c r="F71" s="10">
        <v>64</v>
      </c>
      <c r="G71" s="10">
        <v>40</v>
      </c>
      <c r="H71" s="8"/>
      <c r="I71" s="58">
        <v>32</v>
      </c>
      <c r="J71" s="8">
        <v>26</v>
      </c>
      <c r="K71" s="10">
        <v>38</v>
      </c>
      <c r="L71" s="10">
        <v>32</v>
      </c>
      <c r="M71" s="10"/>
      <c r="N71" s="10">
        <v>41</v>
      </c>
      <c r="O71" s="10">
        <v>12</v>
      </c>
      <c r="P71" s="10">
        <v>21</v>
      </c>
      <c r="Q71" s="10"/>
      <c r="R71" s="10">
        <f>SUM(B71:P71)</f>
        <v>306</v>
      </c>
      <c r="S71" s="30"/>
      <c r="T71" s="18">
        <f>R71-R64</f>
        <v>-39</v>
      </c>
    </row>
    <row r="72" spans="1:21" ht="15" thickBot="1" x14ac:dyDescent="0.35">
      <c r="A72" s="26" t="s">
        <v>38</v>
      </c>
      <c r="B72" s="57"/>
      <c r="C72" s="58"/>
      <c r="D72" s="57"/>
      <c r="E72" s="8"/>
      <c r="F72" s="8">
        <v>25</v>
      </c>
      <c r="G72" s="8">
        <v>16</v>
      </c>
      <c r="H72" s="8"/>
      <c r="I72" s="58">
        <v>20</v>
      </c>
      <c r="J72" s="8">
        <v>15</v>
      </c>
      <c r="K72" s="8">
        <v>9</v>
      </c>
      <c r="L72" s="8">
        <v>12</v>
      </c>
      <c r="M72" s="8">
        <v>13</v>
      </c>
      <c r="N72" s="8">
        <v>7</v>
      </c>
      <c r="O72" s="8">
        <v>10</v>
      </c>
      <c r="P72" s="8"/>
      <c r="Q72" s="10"/>
      <c r="R72" s="10">
        <f>SUM(B72:P72)</f>
        <v>127</v>
      </c>
      <c r="S72" s="30"/>
      <c r="T72" s="18">
        <f>R72-R65</f>
        <v>-28</v>
      </c>
    </row>
    <row r="73" spans="1:21" ht="15.6" thickTop="1" thickBot="1" x14ac:dyDescent="0.35">
      <c r="A73" s="17" t="s">
        <v>13</v>
      </c>
      <c r="B73" s="57">
        <f>SUM(B71:B72)</f>
        <v>0</v>
      </c>
      <c r="C73" s="58">
        <f t="shared" ref="C73:D73" si="17">SUM(C71:C72)</f>
        <v>0</v>
      </c>
      <c r="D73" s="70">
        <f t="shared" si="17"/>
        <v>0</v>
      </c>
      <c r="E73" s="10">
        <v>0</v>
      </c>
      <c r="F73" s="10">
        <f>SUM(F71:F72)</f>
        <v>89</v>
      </c>
      <c r="G73" s="10">
        <f t="shared" ref="G73:P73" si="18">SUM(G71:G72)</f>
        <v>56</v>
      </c>
      <c r="H73" s="10">
        <f t="shared" si="18"/>
        <v>0</v>
      </c>
      <c r="I73" s="10">
        <f t="shared" si="18"/>
        <v>52</v>
      </c>
      <c r="J73" s="10">
        <f t="shared" si="18"/>
        <v>41</v>
      </c>
      <c r="K73" s="10">
        <f t="shared" si="18"/>
        <v>47</v>
      </c>
      <c r="L73" s="10">
        <f t="shared" si="18"/>
        <v>44</v>
      </c>
      <c r="M73" s="10">
        <f t="shared" si="18"/>
        <v>13</v>
      </c>
      <c r="N73" s="10">
        <f t="shared" si="18"/>
        <v>48</v>
      </c>
      <c r="O73" s="10">
        <f t="shared" si="18"/>
        <v>22</v>
      </c>
      <c r="P73" s="10">
        <f t="shared" si="18"/>
        <v>21</v>
      </c>
      <c r="Q73" s="10"/>
      <c r="R73" s="10">
        <f>SUM(B73:P73)</f>
        <v>433</v>
      </c>
      <c r="S73" s="188"/>
      <c r="T73" s="78">
        <f>R66-R73</f>
        <v>67</v>
      </c>
    </row>
    <row r="74" spans="1:21" ht="15.6" thickTop="1" thickBot="1" x14ac:dyDescent="0.35">
      <c r="A74" s="17" t="s">
        <v>47</v>
      </c>
      <c r="B74" s="54">
        <f>B73-B66</f>
        <v>0</v>
      </c>
      <c r="C74" s="55">
        <f>B74+C73-C66</f>
        <v>0</v>
      </c>
      <c r="D74" s="55">
        <f t="shared" ref="D74:P74" si="19">C74+D73-D66</f>
        <v>0</v>
      </c>
      <c r="E74" s="55">
        <f>D74+E73-E66</f>
        <v>0</v>
      </c>
      <c r="F74" s="55">
        <f t="shared" si="19"/>
        <v>0</v>
      </c>
      <c r="G74" s="55">
        <f t="shared" si="19"/>
        <v>0</v>
      </c>
      <c r="H74" s="55">
        <f t="shared" si="19"/>
        <v>0</v>
      </c>
      <c r="I74" s="55">
        <f t="shared" si="19"/>
        <v>0</v>
      </c>
      <c r="J74" s="55">
        <f t="shared" si="19"/>
        <v>0</v>
      </c>
      <c r="K74" s="55">
        <f t="shared" si="19"/>
        <v>0</v>
      </c>
      <c r="L74" s="55">
        <f t="shared" si="19"/>
        <v>0</v>
      </c>
      <c r="M74" s="55">
        <f t="shared" si="19"/>
        <v>0</v>
      </c>
      <c r="N74" s="55">
        <f t="shared" si="19"/>
        <v>0</v>
      </c>
      <c r="O74" s="55">
        <f>N74+O73-O66</f>
        <v>0</v>
      </c>
      <c r="P74" s="55">
        <f t="shared" si="19"/>
        <v>-67</v>
      </c>
      <c r="Q74" s="55"/>
      <c r="R74" s="218">
        <f>R66-R73</f>
        <v>67</v>
      </c>
      <c r="S74" s="78"/>
      <c r="T74" s="55"/>
      <c r="U74" s="219" t="s">
        <v>72</v>
      </c>
    </row>
    <row r="76" spans="1:21" ht="18.600000000000001" hidden="1" thickBot="1" x14ac:dyDescent="0.4">
      <c r="A76" s="203" t="s">
        <v>48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182"/>
    </row>
    <row r="77" spans="1:21" ht="21.6" hidden="1" thickBot="1" x14ac:dyDescent="0.45">
      <c r="A77" s="59"/>
      <c r="B77" s="200">
        <v>2020</v>
      </c>
      <c r="C77" s="201"/>
      <c r="D77" s="200">
        <v>2021</v>
      </c>
      <c r="E77" s="202"/>
      <c r="F77" s="202"/>
      <c r="G77" s="202"/>
      <c r="H77" s="202"/>
      <c r="I77" s="201"/>
      <c r="J77" s="200">
        <v>2022</v>
      </c>
      <c r="K77" s="202"/>
      <c r="L77" s="202"/>
      <c r="M77" s="202"/>
      <c r="N77" s="202"/>
      <c r="O77" s="202"/>
      <c r="P77" s="202"/>
      <c r="Q77" s="202"/>
      <c r="R77" s="202"/>
      <c r="S77" s="13"/>
    </row>
    <row r="78" spans="1:21" ht="15" hidden="1" thickBot="1" x14ac:dyDescent="0.35">
      <c r="A78" s="59" t="s">
        <v>45</v>
      </c>
      <c r="B78" s="140" t="s">
        <v>11</v>
      </c>
      <c r="C78" s="140" t="s">
        <v>12</v>
      </c>
      <c r="D78" s="140" t="s">
        <v>1</v>
      </c>
      <c r="E78" s="140" t="s">
        <v>8</v>
      </c>
      <c r="F78" s="140" t="s">
        <v>9</v>
      </c>
      <c r="G78" s="140" t="s">
        <v>10</v>
      </c>
      <c r="H78" s="140" t="s">
        <v>11</v>
      </c>
      <c r="I78" s="140" t="s">
        <v>12</v>
      </c>
      <c r="J78" s="140" t="s">
        <v>1</v>
      </c>
      <c r="K78" s="140" t="s">
        <v>2</v>
      </c>
      <c r="L78" s="140" t="s">
        <v>3</v>
      </c>
      <c r="M78" s="140" t="s">
        <v>4</v>
      </c>
      <c r="N78" s="162" t="s">
        <v>5</v>
      </c>
      <c r="O78" s="162" t="s">
        <v>6</v>
      </c>
      <c r="P78" s="162" t="s">
        <v>7</v>
      </c>
      <c r="Q78" s="162"/>
      <c r="R78" s="162" t="s">
        <v>13</v>
      </c>
      <c r="S78" s="189"/>
    </row>
    <row r="79" spans="1:21" ht="80.25" hidden="1" customHeight="1" thickBot="1" x14ac:dyDescent="0.35">
      <c r="A79" s="157" t="s">
        <v>49</v>
      </c>
      <c r="B79" s="144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78"/>
      <c r="O79" s="163">
        <v>10</v>
      </c>
      <c r="P79" s="163">
        <v>10</v>
      </c>
      <c r="Q79" s="176"/>
      <c r="R79" s="164">
        <f>SUM(B79:P79)</f>
        <v>20</v>
      </c>
      <c r="S79" s="190"/>
    </row>
    <row r="80" spans="1:21" ht="63.75" hidden="1" customHeight="1" x14ac:dyDescent="0.3">
      <c r="A80" s="158" t="s">
        <v>50</v>
      </c>
      <c r="B80" s="145"/>
      <c r="C80" s="8"/>
      <c r="D80" s="8"/>
      <c r="E80" s="8"/>
      <c r="F80" s="8">
        <v>2</v>
      </c>
      <c r="G80" s="8"/>
      <c r="H80" s="8"/>
      <c r="I80" s="8">
        <v>4</v>
      </c>
      <c r="J80" s="8"/>
      <c r="K80" s="8"/>
      <c r="L80" s="8"/>
      <c r="M80" s="8"/>
      <c r="N80" s="136"/>
      <c r="O80" s="163">
        <v>13</v>
      </c>
      <c r="P80" s="165">
        <v>13</v>
      </c>
      <c r="Q80" s="177"/>
      <c r="R80" s="166">
        <f t="shared" ref="R80:R96" si="20">SUM(B80:P80)</f>
        <v>32</v>
      </c>
      <c r="S80" s="190"/>
    </row>
    <row r="81" spans="1:19" ht="50.25" hidden="1" customHeight="1" x14ac:dyDescent="0.3">
      <c r="A81" s="159" t="s">
        <v>51</v>
      </c>
      <c r="B81" s="145"/>
      <c r="C81" s="8">
        <v>5</v>
      </c>
      <c r="D81" s="8"/>
      <c r="E81" s="8"/>
      <c r="F81" s="8"/>
      <c r="G81" s="8"/>
      <c r="H81" s="8"/>
      <c r="I81" s="8"/>
      <c r="J81" s="8"/>
      <c r="K81" s="8"/>
      <c r="L81" s="8">
        <v>2</v>
      </c>
      <c r="M81" s="8"/>
      <c r="N81" s="165"/>
      <c r="O81" s="165">
        <v>10</v>
      </c>
      <c r="P81" s="165">
        <v>9</v>
      </c>
      <c r="Q81" s="177"/>
      <c r="R81" s="166">
        <f t="shared" si="20"/>
        <v>26</v>
      </c>
      <c r="S81" s="190"/>
    </row>
    <row r="82" spans="1:19" ht="50.25" hidden="1" customHeight="1" x14ac:dyDescent="0.3">
      <c r="A82" s="159" t="s">
        <v>52</v>
      </c>
      <c r="B82" s="145"/>
      <c r="C82" s="8">
        <v>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165"/>
      <c r="O82" s="165">
        <v>12</v>
      </c>
      <c r="P82" s="165">
        <v>12</v>
      </c>
      <c r="Q82" s="177"/>
      <c r="R82" s="166">
        <f t="shared" si="20"/>
        <v>26</v>
      </c>
      <c r="S82" s="190"/>
    </row>
    <row r="83" spans="1:19" ht="50.25" hidden="1" customHeight="1" x14ac:dyDescent="0.3">
      <c r="A83" s="159" t="s">
        <v>53</v>
      </c>
      <c r="B83" s="145"/>
      <c r="C83" s="8">
        <v>9</v>
      </c>
      <c r="D83" s="8"/>
      <c r="E83" s="8">
        <v>4</v>
      </c>
      <c r="F83" s="8"/>
      <c r="G83" s="8"/>
      <c r="H83" s="8"/>
      <c r="I83" s="8"/>
      <c r="J83" s="8"/>
      <c r="K83" s="8"/>
      <c r="L83" s="8"/>
      <c r="M83" s="8"/>
      <c r="N83" s="165"/>
      <c r="O83" s="165">
        <v>16</v>
      </c>
      <c r="P83" s="165">
        <v>13</v>
      </c>
      <c r="Q83" s="177"/>
      <c r="R83" s="166">
        <f t="shared" si="20"/>
        <v>42</v>
      </c>
      <c r="S83" s="190"/>
    </row>
    <row r="84" spans="1:19" ht="50.25" hidden="1" customHeight="1" x14ac:dyDescent="0.3">
      <c r="A84" s="159" t="s">
        <v>54</v>
      </c>
      <c r="B84" s="145"/>
      <c r="C84" s="8">
        <v>4</v>
      </c>
      <c r="D84" s="8"/>
      <c r="E84" s="8">
        <v>2</v>
      </c>
      <c r="F84" s="8"/>
      <c r="G84" s="8">
        <v>2</v>
      </c>
      <c r="H84" s="8"/>
      <c r="I84" s="8"/>
      <c r="J84" s="8"/>
      <c r="K84" s="8"/>
      <c r="L84" s="8">
        <v>6</v>
      </c>
      <c r="M84" s="8"/>
      <c r="N84" s="165"/>
      <c r="O84" s="165">
        <v>7</v>
      </c>
      <c r="P84" s="165">
        <v>13</v>
      </c>
      <c r="Q84" s="177"/>
      <c r="R84" s="166">
        <f t="shared" si="20"/>
        <v>34</v>
      </c>
      <c r="S84" s="190"/>
    </row>
    <row r="85" spans="1:19" ht="50.25" hidden="1" customHeight="1" x14ac:dyDescent="0.3">
      <c r="A85" s="158" t="s">
        <v>55</v>
      </c>
      <c r="B85" s="145"/>
      <c r="C85" s="8"/>
      <c r="D85" s="8"/>
      <c r="E85" s="8">
        <v>5</v>
      </c>
      <c r="F85" s="8"/>
      <c r="G85" s="8">
        <v>7</v>
      </c>
      <c r="H85" s="8"/>
      <c r="I85" s="8"/>
      <c r="J85" s="8"/>
      <c r="K85" s="8"/>
      <c r="L85" s="8"/>
      <c r="M85" s="8"/>
      <c r="N85" s="165"/>
      <c r="O85" s="165">
        <v>4</v>
      </c>
      <c r="P85" s="165">
        <v>8</v>
      </c>
      <c r="Q85" s="177"/>
      <c r="R85" s="166">
        <f t="shared" si="20"/>
        <v>24</v>
      </c>
      <c r="S85" s="190"/>
    </row>
    <row r="86" spans="1:19" ht="50.25" hidden="1" customHeight="1" thickBot="1" x14ac:dyDescent="0.35">
      <c r="A86" s="158" t="s">
        <v>56</v>
      </c>
      <c r="B86" s="14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65"/>
      <c r="O86" s="165"/>
      <c r="P86" s="165">
        <v>8</v>
      </c>
      <c r="Q86" s="177"/>
      <c r="R86" s="166">
        <f t="shared" si="20"/>
        <v>8</v>
      </c>
      <c r="S86" s="190"/>
    </row>
    <row r="87" spans="1:19" ht="50.25" hidden="1" customHeight="1" thickBot="1" x14ac:dyDescent="0.35">
      <c r="A87" s="158" t="s">
        <v>57</v>
      </c>
      <c r="B87" s="145"/>
      <c r="C87" s="8">
        <v>5</v>
      </c>
      <c r="D87" s="8"/>
      <c r="E87" s="8"/>
      <c r="F87" s="8"/>
      <c r="G87" s="8"/>
      <c r="H87" s="8"/>
      <c r="I87" s="8">
        <v>10</v>
      </c>
      <c r="J87" s="8">
        <v>12</v>
      </c>
      <c r="K87" s="8">
        <v>13</v>
      </c>
      <c r="L87" s="8"/>
      <c r="M87" s="8"/>
      <c r="N87" s="136">
        <v>13</v>
      </c>
      <c r="O87" s="163">
        <v>15</v>
      </c>
      <c r="P87" s="165">
        <v>18</v>
      </c>
      <c r="Q87" s="177"/>
      <c r="R87" s="166">
        <f t="shared" si="20"/>
        <v>86</v>
      </c>
      <c r="S87" s="190"/>
    </row>
    <row r="88" spans="1:19" ht="50.25" hidden="1" customHeight="1" x14ac:dyDescent="0.3">
      <c r="A88" s="159" t="s">
        <v>58</v>
      </c>
      <c r="B88" s="145"/>
      <c r="C88" s="8">
        <v>2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173">
        <v>9</v>
      </c>
      <c r="O88" s="163"/>
      <c r="P88" s="165"/>
      <c r="Q88" s="177"/>
      <c r="R88" s="166">
        <f t="shared" si="20"/>
        <v>11</v>
      </c>
      <c r="S88" s="190"/>
    </row>
    <row r="89" spans="1:19" ht="50.25" hidden="1" customHeight="1" x14ac:dyDescent="0.3">
      <c r="A89" s="158" t="s">
        <v>59</v>
      </c>
      <c r="B89" s="14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65"/>
      <c r="O89" s="165"/>
      <c r="P89" s="165"/>
      <c r="Q89" s="177"/>
      <c r="R89" s="166">
        <f t="shared" si="20"/>
        <v>0</v>
      </c>
      <c r="S89" s="190"/>
    </row>
    <row r="90" spans="1:19" ht="50.25" hidden="1" customHeight="1" x14ac:dyDescent="0.3">
      <c r="A90" s="160" t="s">
        <v>60</v>
      </c>
      <c r="B90" s="145"/>
      <c r="C90" s="8">
        <v>2</v>
      </c>
      <c r="D90" s="8"/>
      <c r="E90" s="8"/>
      <c r="F90" s="8"/>
      <c r="G90" s="8"/>
      <c r="H90" s="8"/>
      <c r="I90" s="8"/>
      <c r="J90" s="8"/>
      <c r="K90" s="8">
        <v>4</v>
      </c>
      <c r="L90" s="8"/>
      <c r="M90" s="8"/>
      <c r="N90" s="165"/>
      <c r="O90" s="165"/>
      <c r="P90" s="165"/>
      <c r="Q90" s="177"/>
      <c r="R90" s="166">
        <f t="shared" si="20"/>
        <v>6</v>
      </c>
      <c r="S90" s="190"/>
    </row>
    <row r="91" spans="1:19" ht="50.25" hidden="1" customHeight="1" x14ac:dyDescent="0.3">
      <c r="A91" s="158" t="s">
        <v>61</v>
      </c>
      <c r="B91" s="14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65"/>
      <c r="O91" s="165">
        <v>5</v>
      </c>
      <c r="P91" s="165">
        <v>13</v>
      </c>
      <c r="Q91" s="177"/>
      <c r="R91" s="166">
        <f t="shared" si="20"/>
        <v>18</v>
      </c>
      <c r="S91" s="190"/>
    </row>
    <row r="92" spans="1:19" ht="50.25" hidden="1" customHeight="1" x14ac:dyDescent="0.3">
      <c r="A92" s="158" t="s">
        <v>62</v>
      </c>
      <c r="B92" s="145">
        <v>2</v>
      </c>
      <c r="C92" s="8"/>
      <c r="D92" s="8"/>
      <c r="E92" s="8"/>
      <c r="F92" s="8"/>
      <c r="G92" s="8"/>
      <c r="H92" s="8"/>
      <c r="I92" s="8"/>
      <c r="J92" s="8">
        <v>5</v>
      </c>
      <c r="K92" s="8"/>
      <c r="L92" s="8"/>
      <c r="M92" s="8"/>
      <c r="N92" s="165"/>
      <c r="O92" s="165">
        <v>5</v>
      </c>
      <c r="P92" s="165">
        <v>9</v>
      </c>
      <c r="Q92" s="177"/>
      <c r="R92" s="166">
        <f t="shared" si="20"/>
        <v>21</v>
      </c>
      <c r="S92" s="190"/>
    </row>
    <row r="93" spans="1:19" ht="50.25" hidden="1" customHeight="1" x14ac:dyDescent="0.3">
      <c r="A93" s="159" t="s">
        <v>63</v>
      </c>
      <c r="B93" s="145"/>
      <c r="C93" s="8"/>
      <c r="D93" s="8"/>
      <c r="E93" s="8"/>
      <c r="F93" s="8"/>
      <c r="G93" s="8"/>
      <c r="H93" s="8"/>
      <c r="I93" s="8"/>
      <c r="J93" s="8"/>
      <c r="K93" s="8">
        <v>11</v>
      </c>
      <c r="L93" s="8"/>
      <c r="M93" s="8">
        <v>5</v>
      </c>
      <c r="N93" s="165"/>
      <c r="O93" s="165">
        <v>7</v>
      </c>
      <c r="P93" s="165">
        <v>10</v>
      </c>
      <c r="Q93" s="177"/>
      <c r="R93" s="166">
        <f t="shared" si="20"/>
        <v>33</v>
      </c>
      <c r="S93" s="190"/>
    </row>
    <row r="94" spans="1:19" ht="50.25" hidden="1" customHeight="1" x14ac:dyDescent="0.3">
      <c r="A94" s="158" t="s">
        <v>64</v>
      </c>
      <c r="B94" s="145"/>
      <c r="C94" s="8"/>
      <c r="D94" s="8"/>
      <c r="E94" s="8"/>
      <c r="F94" s="8"/>
      <c r="G94" s="8"/>
      <c r="H94" s="8"/>
      <c r="I94" s="8"/>
      <c r="J94" s="8"/>
      <c r="K94" s="8">
        <v>4</v>
      </c>
      <c r="L94" s="8"/>
      <c r="M94" s="8"/>
      <c r="N94" s="165"/>
      <c r="O94" s="165"/>
      <c r="P94" s="165"/>
      <c r="Q94" s="177"/>
      <c r="R94" s="166">
        <f t="shared" si="20"/>
        <v>4</v>
      </c>
      <c r="S94" s="190"/>
    </row>
    <row r="95" spans="1:19" ht="50.25" hidden="1" customHeight="1" x14ac:dyDescent="0.3">
      <c r="A95" s="158" t="s">
        <v>65</v>
      </c>
      <c r="B95" s="145">
        <v>5</v>
      </c>
      <c r="C95" s="8"/>
      <c r="D95" s="8">
        <v>5</v>
      </c>
      <c r="E95" s="8"/>
      <c r="F95" s="8"/>
      <c r="G95" s="8"/>
      <c r="H95" s="8"/>
      <c r="I95" s="8"/>
      <c r="J95" s="8"/>
      <c r="K95" s="8"/>
      <c r="L95" s="8"/>
      <c r="M95" s="8"/>
      <c r="N95" s="165"/>
      <c r="O95" s="165">
        <v>13</v>
      </c>
      <c r="P95" s="165">
        <v>9</v>
      </c>
      <c r="Q95" s="177"/>
      <c r="R95" s="166">
        <f t="shared" si="20"/>
        <v>32</v>
      </c>
      <c r="S95" s="190"/>
    </row>
    <row r="96" spans="1:19" ht="50.25" hidden="1" customHeight="1" x14ac:dyDescent="0.3">
      <c r="A96" s="158" t="s">
        <v>66</v>
      </c>
      <c r="B96" s="145">
        <v>1</v>
      </c>
      <c r="C96" s="8"/>
      <c r="D96" s="8">
        <v>4</v>
      </c>
      <c r="E96" s="8"/>
      <c r="F96" s="8"/>
      <c r="G96" s="8"/>
      <c r="H96" s="8"/>
      <c r="I96" s="8">
        <v>8</v>
      </c>
      <c r="J96" s="8"/>
      <c r="K96" s="8"/>
      <c r="L96" s="8"/>
      <c r="M96" s="8"/>
      <c r="N96" s="173">
        <v>8</v>
      </c>
      <c r="O96" s="165">
        <v>7</v>
      </c>
      <c r="P96" s="165">
        <v>12</v>
      </c>
      <c r="Q96" s="177"/>
      <c r="R96" s="166">
        <f t="shared" si="20"/>
        <v>40</v>
      </c>
      <c r="S96" s="190"/>
    </row>
    <row r="97" spans="1:21" ht="50.25" hidden="1" customHeight="1" x14ac:dyDescent="0.3">
      <c r="A97" s="158" t="s">
        <v>67</v>
      </c>
      <c r="B97" s="145">
        <v>5</v>
      </c>
      <c r="C97" s="8"/>
      <c r="D97" s="8"/>
      <c r="E97" s="8"/>
      <c r="F97" s="8"/>
      <c r="G97" s="8"/>
      <c r="H97" s="8"/>
      <c r="I97" s="8"/>
      <c r="J97" s="8"/>
      <c r="K97" s="8">
        <v>7</v>
      </c>
      <c r="L97" s="8"/>
      <c r="M97" s="8"/>
      <c r="N97" s="136"/>
      <c r="O97" s="165">
        <v>11</v>
      </c>
      <c r="P97" s="165">
        <v>10</v>
      </c>
      <c r="Q97" s="177"/>
      <c r="R97" s="166">
        <f>SUM(B97:P97)</f>
        <v>33</v>
      </c>
      <c r="S97" s="190"/>
    </row>
    <row r="98" spans="1:21" ht="50.25" hidden="1" customHeight="1" thickBot="1" x14ac:dyDescent="0.35">
      <c r="A98" s="161" t="s">
        <v>68</v>
      </c>
      <c r="B98" s="155"/>
      <c r="C98" s="148"/>
      <c r="D98" s="148"/>
      <c r="E98" s="148"/>
      <c r="F98" s="148">
        <v>4</v>
      </c>
      <c r="G98" s="148"/>
      <c r="H98" s="148"/>
      <c r="I98" s="148"/>
      <c r="J98" s="148"/>
      <c r="K98" s="148"/>
      <c r="L98" s="148"/>
      <c r="M98" s="148"/>
      <c r="N98" s="179"/>
      <c r="O98" s="167"/>
      <c r="P98" s="167"/>
      <c r="Q98" s="211"/>
      <c r="R98" s="168">
        <f>SUM(B98:P98)</f>
        <v>4</v>
      </c>
      <c r="S98" s="190"/>
    </row>
    <row r="99" spans="1:21" ht="15" hidden="1" thickBot="1" x14ac:dyDescent="0.35">
      <c r="A99" s="156" t="s">
        <v>13</v>
      </c>
      <c r="B99" s="153">
        <f t="shared" ref="B99:P99" si="21">(SUM(B79:B98))</f>
        <v>13</v>
      </c>
      <c r="C99" s="154">
        <f t="shared" si="21"/>
        <v>29</v>
      </c>
      <c r="D99" s="154">
        <f t="shared" si="21"/>
        <v>9</v>
      </c>
      <c r="E99" s="154">
        <f t="shared" si="21"/>
        <v>11</v>
      </c>
      <c r="F99" s="154">
        <f t="shared" si="21"/>
        <v>6</v>
      </c>
      <c r="G99" s="154">
        <f t="shared" si="21"/>
        <v>9</v>
      </c>
      <c r="H99" s="6">
        <f t="shared" si="21"/>
        <v>0</v>
      </c>
      <c r="I99" s="6">
        <f t="shared" si="21"/>
        <v>22</v>
      </c>
      <c r="J99" s="6">
        <f t="shared" si="21"/>
        <v>17</v>
      </c>
      <c r="K99" s="6">
        <f t="shared" si="21"/>
        <v>39</v>
      </c>
      <c r="L99" s="6">
        <f t="shared" si="21"/>
        <v>8</v>
      </c>
      <c r="M99" s="6">
        <f t="shared" si="21"/>
        <v>5</v>
      </c>
      <c r="N99" s="169">
        <f t="shared" si="21"/>
        <v>30</v>
      </c>
      <c r="O99" s="169">
        <f t="shared" si="21"/>
        <v>135</v>
      </c>
      <c r="P99" s="169">
        <f t="shared" si="21"/>
        <v>167</v>
      </c>
      <c r="Q99" s="212"/>
      <c r="R99" s="170">
        <f>SUM(B99:P99)</f>
        <v>500</v>
      </c>
      <c r="S99" s="190"/>
    </row>
    <row r="100" spans="1:21" ht="15.6" hidden="1" thickTop="1" thickBot="1" x14ac:dyDescent="0.35">
      <c r="A100" s="149" t="s">
        <v>69</v>
      </c>
      <c r="B100" s="150">
        <f t="shared" ref="B100:I100" si="22">COUNT(B79:B97)</f>
        <v>4</v>
      </c>
      <c r="C100" s="151">
        <f t="shared" si="22"/>
        <v>7</v>
      </c>
      <c r="D100" s="151">
        <f t="shared" si="22"/>
        <v>2</v>
      </c>
      <c r="E100" s="151">
        <f t="shared" si="22"/>
        <v>3</v>
      </c>
      <c r="F100" s="151">
        <f t="shared" si="22"/>
        <v>1</v>
      </c>
      <c r="G100" s="151">
        <f t="shared" si="22"/>
        <v>2</v>
      </c>
      <c r="H100" s="152">
        <f t="shared" si="22"/>
        <v>0</v>
      </c>
      <c r="I100" s="152">
        <f t="shared" si="22"/>
        <v>3</v>
      </c>
      <c r="J100" s="152">
        <f>COUNT(K79:K97)</f>
        <v>5</v>
      </c>
      <c r="K100" s="152">
        <f>COUNT(#REF!)</f>
        <v>0</v>
      </c>
      <c r="L100" s="152">
        <f>COUNT(L79:L97)</f>
        <v>2</v>
      </c>
      <c r="M100" s="152">
        <f>COUNT(M79:M98)</f>
        <v>1</v>
      </c>
      <c r="N100" s="171">
        <f>COUNT(N79:N98)</f>
        <v>3</v>
      </c>
      <c r="O100" s="171">
        <f>COUNT(O79:O98)</f>
        <v>14</v>
      </c>
      <c r="P100" s="171">
        <f>COUNT(P79:P98)</f>
        <v>15</v>
      </c>
      <c r="Q100" s="213"/>
      <c r="R100" s="172"/>
      <c r="S100" s="190"/>
    </row>
    <row r="103" spans="1:21" ht="18.600000000000001" thickBot="1" x14ac:dyDescent="0.4">
      <c r="A103" s="203" t="s">
        <v>70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</row>
    <row r="104" spans="1:21" ht="21.6" thickBot="1" x14ac:dyDescent="0.45">
      <c r="A104" s="59"/>
      <c r="B104" s="200">
        <v>2020</v>
      </c>
      <c r="C104" s="201"/>
      <c r="D104" s="200">
        <v>2021</v>
      </c>
      <c r="E104" s="202"/>
      <c r="F104" s="202"/>
      <c r="G104" s="202"/>
      <c r="H104" s="202"/>
      <c r="I104" s="201"/>
      <c r="J104" s="200">
        <v>2022</v>
      </c>
      <c r="K104" s="202"/>
      <c r="L104" s="202"/>
      <c r="M104" s="202"/>
      <c r="N104" s="202"/>
      <c r="O104" s="202"/>
      <c r="P104" s="202"/>
      <c r="Q104" s="202"/>
      <c r="R104" s="202"/>
      <c r="S104" s="202"/>
      <c r="T104" s="201"/>
    </row>
    <row r="105" spans="1:21" ht="16.5" customHeight="1" thickBot="1" x14ac:dyDescent="0.35">
      <c r="A105" s="137" t="s">
        <v>45</v>
      </c>
      <c r="B105" s="138" t="s">
        <v>11</v>
      </c>
      <c r="C105" s="139" t="s">
        <v>12</v>
      </c>
      <c r="D105" s="138" t="s">
        <v>1</v>
      </c>
      <c r="E105" s="140" t="s">
        <v>8</v>
      </c>
      <c r="F105" s="140" t="s">
        <v>9</v>
      </c>
      <c r="G105" s="140" t="s">
        <v>10</v>
      </c>
      <c r="H105" s="140" t="s">
        <v>11</v>
      </c>
      <c r="I105" s="139" t="s">
        <v>12</v>
      </c>
      <c r="J105" s="138" t="s">
        <v>1</v>
      </c>
      <c r="K105" s="140" t="s">
        <v>2</v>
      </c>
      <c r="L105" s="140" t="s">
        <v>3</v>
      </c>
      <c r="M105" s="140" t="s">
        <v>4</v>
      </c>
      <c r="N105" s="140" t="s">
        <v>5</v>
      </c>
      <c r="O105" s="140" t="s">
        <v>6</v>
      </c>
      <c r="P105" s="140" t="s">
        <v>7</v>
      </c>
      <c r="Q105" s="140" t="s">
        <v>8</v>
      </c>
      <c r="R105" s="140" t="s">
        <v>13</v>
      </c>
      <c r="S105" s="191"/>
      <c r="T105" s="191" t="s">
        <v>33</v>
      </c>
      <c r="U105" s="224" t="s">
        <v>73</v>
      </c>
    </row>
    <row r="106" spans="1:21" ht="80.25" customHeight="1" thickBot="1" x14ac:dyDescent="0.35">
      <c r="A106" s="142" t="s">
        <v>74</v>
      </c>
      <c r="B106" s="146"/>
      <c r="C106" s="147"/>
      <c r="D106" s="146"/>
      <c r="E106" s="141"/>
      <c r="F106" s="141">
        <v>4</v>
      </c>
      <c r="G106" s="141"/>
      <c r="H106" s="141"/>
      <c r="I106" s="147"/>
      <c r="J106" s="146"/>
      <c r="K106" s="141"/>
      <c r="L106" s="141"/>
      <c r="M106" s="141"/>
      <c r="N106" s="163"/>
      <c r="O106" s="163"/>
      <c r="P106" s="176"/>
      <c r="Q106" s="165"/>
      <c r="R106" s="214">
        <f t="shared" ref="R106:R115" si="23">SUM(B106:Q106)</f>
        <v>4</v>
      </c>
      <c r="S106" s="164">
        <v>40</v>
      </c>
      <c r="T106" s="220">
        <f>S106-R106</f>
        <v>36</v>
      </c>
      <c r="U106" s="219">
        <v>20</v>
      </c>
    </row>
    <row r="107" spans="1:21" ht="62.25" customHeight="1" thickBot="1" x14ac:dyDescent="0.35">
      <c r="A107" s="143" t="s">
        <v>50</v>
      </c>
      <c r="B107" s="57"/>
      <c r="C107" s="58"/>
      <c r="D107" s="57"/>
      <c r="E107" s="8"/>
      <c r="F107" s="8">
        <v>2</v>
      </c>
      <c r="G107" s="8"/>
      <c r="H107" s="8"/>
      <c r="I107" s="58">
        <v>4</v>
      </c>
      <c r="J107" s="57"/>
      <c r="K107" s="8"/>
      <c r="L107" s="8"/>
      <c r="M107" s="8"/>
      <c r="N107" s="165"/>
      <c r="O107" s="165"/>
      <c r="P107" s="177"/>
      <c r="Q107" s="165"/>
      <c r="R107" s="214">
        <f t="shared" si="23"/>
        <v>6</v>
      </c>
      <c r="S107" s="166">
        <v>30</v>
      </c>
      <c r="T107" s="220">
        <f t="shared" ref="T107:T123" si="24">S107-R107</f>
        <v>24</v>
      </c>
      <c r="U107" s="219">
        <f>30-R107</f>
        <v>24</v>
      </c>
    </row>
    <row r="108" spans="1:21" ht="47.25" customHeight="1" thickBot="1" x14ac:dyDescent="0.35">
      <c r="A108" s="143" t="s">
        <v>51</v>
      </c>
      <c r="B108" s="57"/>
      <c r="C108" s="58">
        <v>5</v>
      </c>
      <c r="D108" s="57"/>
      <c r="E108" s="8"/>
      <c r="F108" s="8"/>
      <c r="G108" s="8"/>
      <c r="H108" s="8"/>
      <c r="I108" s="58"/>
      <c r="J108" s="57"/>
      <c r="K108" s="8"/>
      <c r="L108" s="8">
        <v>2</v>
      </c>
      <c r="M108" s="8"/>
      <c r="N108" s="165"/>
      <c r="O108" s="165"/>
      <c r="P108" s="177">
        <v>13</v>
      </c>
      <c r="Q108" s="165"/>
      <c r="R108" s="223">
        <f t="shared" si="23"/>
        <v>20</v>
      </c>
      <c r="S108" s="227">
        <v>20</v>
      </c>
      <c r="T108" s="228">
        <f t="shared" si="24"/>
        <v>0</v>
      </c>
      <c r="U108" s="229"/>
    </row>
    <row r="109" spans="1:21" ht="47.25" customHeight="1" thickBot="1" x14ac:dyDescent="0.35">
      <c r="A109" s="143" t="s">
        <v>52</v>
      </c>
      <c r="B109" s="57"/>
      <c r="C109" s="58">
        <v>2</v>
      </c>
      <c r="D109" s="57"/>
      <c r="E109" s="8">
        <v>2</v>
      </c>
      <c r="F109" s="8"/>
      <c r="G109" s="8"/>
      <c r="H109" s="8"/>
      <c r="I109" s="58"/>
      <c r="J109" s="57"/>
      <c r="K109" s="8"/>
      <c r="L109" s="8"/>
      <c r="M109" s="8"/>
      <c r="N109" s="165"/>
      <c r="O109" s="165"/>
      <c r="P109" s="177">
        <v>2</v>
      </c>
      <c r="Q109" s="165">
        <v>14</v>
      </c>
      <c r="R109" s="214">
        <f t="shared" si="23"/>
        <v>20</v>
      </c>
      <c r="S109" s="166">
        <v>30</v>
      </c>
      <c r="T109" s="220">
        <f t="shared" si="24"/>
        <v>10</v>
      </c>
      <c r="U109" s="219">
        <v>11</v>
      </c>
    </row>
    <row r="110" spans="1:21" ht="47.25" customHeight="1" thickBot="1" x14ac:dyDescent="0.35">
      <c r="A110" s="143" t="s">
        <v>76</v>
      </c>
      <c r="B110" s="57"/>
      <c r="C110" s="58">
        <v>9</v>
      </c>
      <c r="D110" s="57"/>
      <c r="E110" s="8">
        <v>4</v>
      </c>
      <c r="F110" s="8"/>
      <c r="G110" s="8"/>
      <c r="H110" s="8"/>
      <c r="I110" s="58"/>
      <c r="J110" s="57"/>
      <c r="K110" s="8"/>
      <c r="L110" s="8"/>
      <c r="M110" s="8"/>
      <c r="N110" s="165"/>
      <c r="O110" s="165"/>
      <c r="P110" s="177">
        <v>12</v>
      </c>
      <c r="Q110" s="165"/>
      <c r="R110" s="214">
        <f t="shared" si="23"/>
        <v>25</v>
      </c>
      <c r="S110" s="225">
        <v>50</v>
      </c>
      <c r="T110" s="226">
        <f t="shared" si="24"/>
        <v>25</v>
      </c>
      <c r="U110" s="219">
        <f>40-25</f>
        <v>15</v>
      </c>
    </row>
    <row r="111" spans="1:21" ht="47.25" customHeight="1" thickBot="1" x14ac:dyDescent="0.35">
      <c r="A111" s="143" t="s">
        <v>75</v>
      </c>
      <c r="B111" s="57"/>
      <c r="C111" s="58">
        <v>4</v>
      </c>
      <c r="D111" s="57"/>
      <c r="E111" s="8">
        <v>3</v>
      </c>
      <c r="F111" s="8"/>
      <c r="G111" s="8">
        <v>2</v>
      </c>
      <c r="H111" s="8"/>
      <c r="I111" s="58"/>
      <c r="J111" s="57"/>
      <c r="K111" s="8"/>
      <c r="L111" s="8">
        <v>6</v>
      </c>
      <c r="M111" s="8"/>
      <c r="N111" s="165"/>
      <c r="O111" s="165">
        <v>5</v>
      </c>
      <c r="P111" s="177">
        <v>19</v>
      </c>
      <c r="Q111" s="165"/>
      <c r="R111" s="223">
        <f t="shared" si="23"/>
        <v>39</v>
      </c>
      <c r="S111" s="227">
        <v>40</v>
      </c>
      <c r="T111" s="228">
        <f t="shared" si="24"/>
        <v>1</v>
      </c>
      <c r="U111" s="229"/>
    </row>
    <row r="112" spans="1:21" ht="47.25" customHeight="1" thickBot="1" x14ac:dyDescent="0.35">
      <c r="A112" s="143" t="s">
        <v>55</v>
      </c>
      <c r="B112" s="57"/>
      <c r="C112" s="58"/>
      <c r="D112" s="57"/>
      <c r="E112" s="8">
        <v>6</v>
      </c>
      <c r="F112" s="8"/>
      <c r="G112" s="8">
        <v>7</v>
      </c>
      <c r="H112" s="8"/>
      <c r="I112" s="58"/>
      <c r="J112" s="57"/>
      <c r="K112" s="8"/>
      <c r="L112" s="8"/>
      <c r="M112" s="8"/>
      <c r="N112" s="165"/>
      <c r="O112" s="165"/>
      <c r="P112" s="177">
        <v>8</v>
      </c>
      <c r="Q112" s="165"/>
      <c r="R112" s="223">
        <f t="shared" si="23"/>
        <v>21</v>
      </c>
      <c r="S112" s="227">
        <v>20</v>
      </c>
      <c r="T112" s="228">
        <f t="shared" si="24"/>
        <v>-1</v>
      </c>
      <c r="U112" s="229"/>
    </row>
    <row r="113" spans="1:21" ht="47.25" customHeight="1" thickBot="1" x14ac:dyDescent="0.35">
      <c r="A113" s="143" t="s">
        <v>56</v>
      </c>
      <c r="B113" s="57"/>
      <c r="C113" s="58"/>
      <c r="D113" s="57"/>
      <c r="E113" s="8"/>
      <c r="F113" s="8"/>
      <c r="G113" s="8"/>
      <c r="H113" s="8"/>
      <c r="I113" s="58"/>
      <c r="J113" s="57"/>
      <c r="K113" s="8"/>
      <c r="L113" s="8"/>
      <c r="M113" s="8"/>
      <c r="N113" s="165"/>
      <c r="O113" s="165"/>
      <c r="P113" s="177"/>
      <c r="Q113" s="165"/>
      <c r="R113" s="223">
        <f t="shared" si="23"/>
        <v>0</v>
      </c>
      <c r="S113" s="227">
        <v>20</v>
      </c>
      <c r="T113" s="228">
        <f t="shared" si="24"/>
        <v>20</v>
      </c>
      <c r="U113" s="229"/>
    </row>
    <row r="114" spans="1:21" ht="47.25" customHeight="1" thickBot="1" x14ac:dyDescent="0.35">
      <c r="A114" s="143" t="s">
        <v>57</v>
      </c>
      <c r="B114" s="57"/>
      <c r="C114" s="58">
        <v>5</v>
      </c>
      <c r="D114" s="57"/>
      <c r="E114" s="8"/>
      <c r="F114" s="8"/>
      <c r="G114" s="8"/>
      <c r="H114" s="8"/>
      <c r="I114" s="58">
        <v>10</v>
      </c>
      <c r="J114" s="57">
        <v>11</v>
      </c>
      <c r="K114" s="8">
        <v>13</v>
      </c>
      <c r="L114" s="8"/>
      <c r="M114" s="8"/>
      <c r="N114" s="165">
        <v>13</v>
      </c>
      <c r="O114" s="165">
        <v>37</v>
      </c>
      <c r="P114" s="177"/>
      <c r="Q114" s="165"/>
      <c r="R114" s="223">
        <f t="shared" si="23"/>
        <v>89</v>
      </c>
      <c r="S114" s="227">
        <v>70</v>
      </c>
      <c r="T114" s="228">
        <f t="shared" si="24"/>
        <v>-19</v>
      </c>
      <c r="U114" s="229"/>
    </row>
    <row r="115" spans="1:21" ht="47.25" customHeight="1" thickBot="1" x14ac:dyDescent="0.35">
      <c r="A115" s="143" t="s">
        <v>58</v>
      </c>
      <c r="B115" s="57"/>
      <c r="C115" s="58">
        <v>2</v>
      </c>
      <c r="D115" s="57"/>
      <c r="E115" s="8"/>
      <c r="F115" s="8"/>
      <c r="G115" s="8"/>
      <c r="H115" s="8"/>
      <c r="I115" s="58"/>
      <c r="J115" s="57"/>
      <c r="K115" s="8"/>
      <c r="L115" s="8"/>
      <c r="M115" s="8"/>
      <c r="N115" s="165">
        <v>9</v>
      </c>
      <c r="O115" s="165"/>
      <c r="P115" s="177"/>
      <c r="Q115" s="165"/>
      <c r="R115" s="223">
        <f t="shared" si="23"/>
        <v>11</v>
      </c>
      <c r="S115" s="166">
        <v>10</v>
      </c>
      <c r="T115" s="220">
        <f t="shared" si="24"/>
        <v>-1</v>
      </c>
    </row>
    <row r="116" spans="1:21" ht="47.25" customHeight="1" thickBot="1" x14ac:dyDescent="0.35">
      <c r="A116" s="143" t="s">
        <v>71</v>
      </c>
      <c r="B116" s="57"/>
      <c r="C116" s="58"/>
      <c r="D116" s="57"/>
      <c r="E116" s="8"/>
      <c r="F116" s="8"/>
      <c r="G116" s="8"/>
      <c r="H116" s="8"/>
      <c r="I116" s="58"/>
      <c r="J116" s="57"/>
      <c r="K116" s="8">
        <v>4</v>
      </c>
      <c r="L116" s="8"/>
      <c r="M116" s="8"/>
      <c r="N116" s="165"/>
      <c r="O116" s="165"/>
      <c r="P116" s="177">
        <v>4</v>
      </c>
      <c r="Q116" s="165"/>
      <c r="R116" s="214">
        <f>SUM(B116:Q116)</f>
        <v>8</v>
      </c>
      <c r="S116" s="225">
        <v>20</v>
      </c>
      <c r="T116" s="226">
        <f t="shared" si="24"/>
        <v>12</v>
      </c>
      <c r="U116" s="219">
        <f>20-R116</f>
        <v>12</v>
      </c>
    </row>
    <row r="117" spans="1:21" ht="47.25" customHeight="1" thickBot="1" x14ac:dyDescent="0.35">
      <c r="A117" s="143" t="s">
        <v>60</v>
      </c>
      <c r="B117" s="57"/>
      <c r="C117" s="58">
        <v>2</v>
      </c>
      <c r="D117" s="57"/>
      <c r="E117" s="8"/>
      <c r="F117" s="8"/>
      <c r="G117" s="8"/>
      <c r="H117" s="8"/>
      <c r="I117" s="58"/>
      <c r="J117" s="57"/>
      <c r="K117" s="8">
        <v>4</v>
      </c>
      <c r="L117" s="8"/>
      <c r="M117" s="8"/>
      <c r="N117" s="165"/>
      <c r="O117" s="165"/>
      <c r="P117" s="177"/>
      <c r="Q117" s="165"/>
      <c r="R117" s="214">
        <f t="shared" ref="R117:R123" si="25">SUM(B117:Q117)</f>
        <v>6</v>
      </c>
      <c r="S117" s="225">
        <v>20</v>
      </c>
      <c r="T117" s="226">
        <f t="shared" si="24"/>
        <v>14</v>
      </c>
      <c r="U117" s="219">
        <v>14</v>
      </c>
    </row>
    <row r="118" spans="1:21" ht="47.25" customHeight="1" thickBot="1" x14ac:dyDescent="0.35">
      <c r="A118" s="143" t="s">
        <v>61</v>
      </c>
      <c r="B118" s="57"/>
      <c r="C118" s="58"/>
      <c r="D118" s="57"/>
      <c r="E118" s="8"/>
      <c r="F118" s="8"/>
      <c r="G118" s="8"/>
      <c r="H118" s="8"/>
      <c r="I118" s="58"/>
      <c r="J118" s="57"/>
      <c r="K118" s="8"/>
      <c r="L118" s="8"/>
      <c r="M118" s="8"/>
      <c r="N118" s="165"/>
      <c r="O118" s="165"/>
      <c r="P118" s="177"/>
      <c r="Q118" s="165"/>
      <c r="R118" s="214">
        <f t="shared" si="25"/>
        <v>0</v>
      </c>
      <c r="S118" s="225">
        <v>40</v>
      </c>
      <c r="T118" s="226">
        <f t="shared" si="24"/>
        <v>40</v>
      </c>
      <c r="U118" s="219">
        <v>31</v>
      </c>
    </row>
    <row r="119" spans="1:21" ht="47.25" customHeight="1" thickBot="1" x14ac:dyDescent="0.35">
      <c r="A119" s="143" t="s">
        <v>62</v>
      </c>
      <c r="B119" s="57">
        <v>2</v>
      </c>
      <c r="C119" s="58"/>
      <c r="D119" s="57"/>
      <c r="E119" s="8"/>
      <c r="F119" s="8"/>
      <c r="G119" s="8"/>
      <c r="H119" s="8"/>
      <c r="I119" s="58"/>
      <c r="J119" s="57">
        <v>5</v>
      </c>
      <c r="K119" s="8"/>
      <c r="L119" s="8"/>
      <c r="M119" s="8"/>
      <c r="N119" s="165"/>
      <c r="O119" s="165"/>
      <c r="P119" s="177"/>
      <c r="Q119" s="165">
        <v>8</v>
      </c>
      <c r="R119" s="214">
        <f t="shared" si="25"/>
        <v>15</v>
      </c>
      <c r="S119" s="225">
        <v>20</v>
      </c>
      <c r="T119" s="226">
        <f t="shared" si="24"/>
        <v>5</v>
      </c>
      <c r="U119" s="219">
        <f>20-R119</f>
        <v>5</v>
      </c>
    </row>
    <row r="120" spans="1:21" ht="47.25" customHeight="1" thickBot="1" x14ac:dyDescent="0.35">
      <c r="A120" s="143" t="s">
        <v>63</v>
      </c>
      <c r="B120" s="57"/>
      <c r="C120" s="58"/>
      <c r="D120" s="57"/>
      <c r="E120" s="8"/>
      <c r="F120" s="8"/>
      <c r="G120" s="8"/>
      <c r="H120" s="8"/>
      <c r="I120" s="58"/>
      <c r="J120" s="57"/>
      <c r="K120" s="8">
        <v>11</v>
      </c>
      <c r="L120" s="8"/>
      <c r="M120" s="8">
        <v>5</v>
      </c>
      <c r="N120" s="165"/>
      <c r="O120" s="165">
        <v>14</v>
      </c>
      <c r="P120" s="177">
        <v>11</v>
      </c>
      <c r="Q120" s="165"/>
      <c r="R120" s="223">
        <f t="shared" si="25"/>
        <v>41</v>
      </c>
      <c r="S120" s="166">
        <v>40</v>
      </c>
      <c r="T120" s="220">
        <f t="shared" si="24"/>
        <v>-1</v>
      </c>
    </row>
    <row r="121" spans="1:21" ht="47.25" customHeight="1" thickBot="1" x14ac:dyDescent="0.35">
      <c r="A121" s="143" t="s">
        <v>65</v>
      </c>
      <c r="B121" s="57">
        <v>5</v>
      </c>
      <c r="C121" s="58"/>
      <c r="D121" s="57">
        <v>5</v>
      </c>
      <c r="E121" s="8"/>
      <c r="F121" s="8"/>
      <c r="G121" s="8"/>
      <c r="H121" s="8"/>
      <c r="I121" s="58"/>
      <c r="J121" s="57"/>
      <c r="K121" s="8"/>
      <c r="L121" s="8"/>
      <c r="M121" s="8"/>
      <c r="N121" s="165"/>
      <c r="O121" s="165">
        <v>6</v>
      </c>
      <c r="P121" s="177">
        <v>6</v>
      </c>
      <c r="Q121" s="165"/>
      <c r="R121" s="223">
        <f>SUM(B121:Q121)</f>
        <v>22</v>
      </c>
      <c r="S121" s="227">
        <v>20</v>
      </c>
      <c r="T121" s="228">
        <f t="shared" si="24"/>
        <v>-2</v>
      </c>
    </row>
    <row r="122" spans="1:21" ht="47.25" customHeight="1" thickBot="1" x14ac:dyDescent="0.35">
      <c r="A122" s="143" t="s">
        <v>66</v>
      </c>
      <c r="B122" s="57">
        <v>1</v>
      </c>
      <c r="C122" s="58"/>
      <c r="D122" s="57">
        <v>4</v>
      </c>
      <c r="E122" s="8"/>
      <c r="F122" s="8"/>
      <c r="G122" s="8"/>
      <c r="H122" s="8"/>
      <c r="I122" s="58">
        <v>8</v>
      </c>
      <c r="J122" s="57"/>
      <c r="K122" s="8"/>
      <c r="L122" s="8"/>
      <c r="M122" s="8"/>
      <c r="N122" s="165">
        <v>8</v>
      </c>
      <c r="O122" s="165"/>
      <c r="P122" s="177"/>
      <c r="Q122" s="165"/>
      <c r="R122" s="223">
        <f>SUM(B122:Q122)</f>
        <v>21</v>
      </c>
      <c r="S122" s="166">
        <v>20</v>
      </c>
      <c r="T122" s="220">
        <f>S122-R122</f>
        <v>-1</v>
      </c>
    </row>
    <row r="123" spans="1:21" ht="47.25" customHeight="1" x14ac:dyDescent="0.3">
      <c r="A123" s="143" t="s">
        <v>67</v>
      </c>
      <c r="B123" s="57">
        <v>5</v>
      </c>
      <c r="C123" s="58"/>
      <c r="D123" s="57"/>
      <c r="E123" s="8"/>
      <c r="F123" s="8"/>
      <c r="G123" s="8"/>
      <c r="H123" s="8"/>
      <c r="I123" s="58"/>
      <c r="J123" s="57"/>
      <c r="K123" s="8">
        <v>7</v>
      </c>
      <c r="L123" s="8"/>
      <c r="M123" s="8"/>
      <c r="N123" s="165"/>
      <c r="O123" s="165">
        <v>8</v>
      </c>
      <c r="P123" s="177"/>
      <c r="Q123" s="165"/>
      <c r="R123" s="223">
        <f>SUM(B123:Q123)</f>
        <v>20</v>
      </c>
      <c r="S123" s="166">
        <v>20</v>
      </c>
      <c r="T123" s="220">
        <f t="shared" si="24"/>
        <v>0</v>
      </c>
    </row>
    <row r="124" spans="1:21" ht="15" thickBot="1" x14ac:dyDescent="0.35">
      <c r="A124" s="69" t="s">
        <v>13</v>
      </c>
      <c r="B124" s="74">
        <f t="shared" ref="B124:Q124" si="26">SUM(B106:B123)</f>
        <v>13</v>
      </c>
      <c r="C124" s="75">
        <f t="shared" si="26"/>
        <v>29</v>
      </c>
      <c r="D124" s="74">
        <f t="shared" si="26"/>
        <v>9</v>
      </c>
      <c r="E124" s="74">
        <f t="shared" si="26"/>
        <v>15</v>
      </c>
      <c r="F124" s="74">
        <f t="shared" si="26"/>
        <v>6</v>
      </c>
      <c r="G124" s="74">
        <f t="shared" si="26"/>
        <v>9</v>
      </c>
      <c r="H124" s="74">
        <f t="shared" si="26"/>
        <v>0</v>
      </c>
      <c r="I124" s="74">
        <f t="shared" si="26"/>
        <v>22</v>
      </c>
      <c r="J124" s="74">
        <f t="shared" si="26"/>
        <v>16</v>
      </c>
      <c r="K124" s="74">
        <f t="shared" si="26"/>
        <v>39</v>
      </c>
      <c r="L124" s="74">
        <f t="shared" si="26"/>
        <v>8</v>
      </c>
      <c r="M124" s="74">
        <f t="shared" si="26"/>
        <v>5</v>
      </c>
      <c r="N124" s="174">
        <f t="shared" si="26"/>
        <v>30</v>
      </c>
      <c r="O124" s="174">
        <f t="shared" si="26"/>
        <v>70</v>
      </c>
      <c r="P124" s="192">
        <f t="shared" si="26"/>
        <v>75</v>
      </c>
      <c r="Q124" s="192">
        <f t="shared" si="26"/>
        <v>22</v>
      </c>
      <c r="R124" s="215">
        <f>SUM(B124:Q124)</f>
        <v>368</v>
      </c>
      <c r="S124" s="194">
        <f>SUM(S106:S123)</f>
        <v>530</v>
      </c>
      <c r="T124" s="221">
        <f>SUM(T106:T123)</f>
        <v>162</v>
      </c>
      <c r="U124">
        <f>SUM(U106:U123)</f>
        <v>132</v>
      </c>
    </row>
    <row r="125" spans="1:21" ht="15.6" thickTop="1" thickBot="1" x14ac:dyDescent="0.35">
      <c r="A125" s="17" t="s">
        <v>47</v>
      </c>
      <c r="B125" s="76">
        <f>(B124-B99)</f>
        <v>0</v>
      </c>
      <c r="C125" s="77">
        <f t="shared" ref="C125:O125" si="27">B125+C124-C99</f>
        <v>0</v>
      </c>
      <c r="D125" s="77">
        <f t="shared" si="27"/>
        <v>0</v>
      </c>
      <c r="E125" s="77">
        <f t="shared" si="27"/>
        <v>4</v>
      </c>
      <c r="F125" s="77">
        <f t="shared" si="27"/>
        <v>4</v>
      </c>
      <c r="G125" s="77">
        <f t="shared" si="27"/>
        <v>4</v>
      </c>
      <c r="H125" s="77">
        <f t="shared" si="27"/>
        <v>4</v>
      </c>
      <c r="I125" s="77">
        <f t="shared" si="27"/>
        <v>4</v>
      </c>
      <c r="J125" s="77">
        <f t="shared" si="27"/>
        <v>3</v>
      </c>
      <c r="K125" s="77">
        <f t="shared" si="27"/>
        <v>3</v>
      </c>
      <c r="L125" s="77">
        <f t="shared" si="27"/>
        <v>3</v>
      </c>
      <c r="M125" s="77">
        <f t="shared" si="27"/>
        <v>3</v>
      </c>
      <c r="N125" s="175">
        <f t="shared" si="27"/>
        <v>3</v>
      </c>
      <c r="O125" s="175">
        <f t="shared" si="27"/>
        <v>-62</v>
      </c>
      <c r="P125" s="193">
        <f>O125+P124-P99</f>
        <v>-154</v>
      </c>
      <c r="Q125" s="193">
        <f>P125+Q124-Q99</f>
        <v>-132</v>
      </c>
      <c r="R125" s="216">
        <f>500-R124</f>
        <v>132</v>
      </c>
      <c r="S125" s="195"/>
      <c r="T125" s="222"/>
    </row>
    <row r="129" spans="20:20" x14ac:dyDescent="0.3">
      <c r="T129">
        <f>R125+R74+T42</f>
        <v>407</v>
      </c>
    </row>
  </sheetData>
  <mergeCells count="28">
    <mergeCell ref="A44:N44"/>
    <mergeCell ref="A61:R61"/>
    <mergeCell ref="B62:C62"/>
    <mergeCell ref="D62:I62"/>
    <mergeCell ref="J62:R62"/>
    <mergeCell ref="A1:N1"/>
    <mergeCell ref="A8:N8"/>
    <mergeCell ref="A9:N9"/>
    <mergeCell ref="B32:C32"/>
    <mergeCell ref="D32:I32"/>
    <mergeCell ref="J32:T32"/>
    <mergeCell ref="A19:R19"/>
    <mergeCell ref="B20:C20"/>
    <mergeCell ref="D20:I20"/>
    <mergeCell ref="J20:R20"/>
    <mergeCell ref="A31:T31"/>
    <mergeCell ref="A68:T68"/>
    <mergeCell ref="B69:C69"/>
    <mergeCell ref="D69:I69"/>
    <mergeCell ref="J69:T69"/>
    <mergeCell ref="A76:R76"/>
    <mergeCell ref="B77:C77"/>
    <mergeCell ref="D77:I77"/>
    <mergeCell ref="J77:R77"/>
    <mergeCell ref="A103:T103"/>
    <mergeCell ref="B104:C104"/>
    <mergeCell ref="D104:I104"/>
    <mergeCell ref="J104:T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9A74-DA75-4DED-A796-38E76B236D86}">
  <dimension ref="A1:S8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8" sqref="U8"/>
    </sheetView>
  </sheetViews>
  <sheetFormatPr defaultRowHeight="14.4" x14ac:dyDescent="0.3"/>
  <cols>
    <col min="1" max="1" width="24.33203125" customWidth="1"/>
  </cols>
  <sheetData>
    <row r="1" spans="1:19" ht="21.6" thickBot="1" x14ac:dyDescent="0.45">
      <c r="A1" s="204" t="s">
        <v>29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9" ht="21" x14ac:dyDescent="0.4">
      <c r="A2" s="13"/>
      <c r="B2" s="200">
        <v>2020</v>
      </c>
      <c r="C2" s="201"/>
      <c r="D2" s="200">
        <v>2021</v>
      </c>
      <c r="E2" s="202"/>
      <c r="F2" s="202"/>
      <c r="G2" s="202"/>
      <c r="H2" s="202"/>
      <c r="I2" s="201"/>
      <c r="J2" s="200">
        <v>2022</v>
      </c>
      <c r="K2" s="202"/>
      <c r="L2" s="202"/>
      <c r="M2" s="202"/>
      <c r="N2" s="202"/>
      <c r="O2" s="202"/>
      <c r="P2" s="202"/>
      <c r="Q2" s="201"/>
    </row>
    <row r="3" spans="1:19" x14ac:dyDescent="0.3">
      <c r="A3" s="33" t="s">
        <v>30</v>
      </c>
      <c r="B3" s="32" t="s">
        <v>11</v>
      </c>
      <c r="C3" s="31" t="s">
        <v>12</v>
      </c>
      <c r="D3" s="32" t="s">
        <v>1</v>
      </c>
      <c r="E3" s="12" t="s">
        <v>8</v>
      </c>
      <c r="F3" s="12" t="s">
        <v>9</v>
      </c>
      <c r="G3" s="12" t="s">
        <v>10</v>
      </c>
      <c r="H3" s="12" t="s">
        <v>11</v>
      </c>
      <c r="I3" s="31" t="s">
        <v>12</v>
      </c>
      <c r="J3" s="32" t="s">
        <v>1</v>
      </c>
      <c r="K3" s="12" t="s">
        <v>2</v>
      </c>
      <c r="L3" s="12" t="s">
        <v>3</v>
      </c>
      <c r="M3" s="12" t="s">
        <v>4</v>
      </c>
      <c r="N3" s="12" t="s">
        <v>5</v>
      </c>
      <c r="O3" s="12" t="s">
        <v>6</v>
      </c>
      <c r="P3" s="12" t="s">
        <v>7</v>
      </c>
      <c r="Q3" s="31" t="s">
        <v>13</v>
      </c>
    </row>
    <row r="4" spans="1:19" x14ac:dyDescent="0.3">
      <c r="A4" s="30" t="s">
        <v>22</v>
      </c>
      <c r="B4" s="37">
        <v>17</v>
      </c>
      <c r="C4" s="38"/>
      <c r="D4" s="37">
        <v>7</v>
      </c>
      <c r="E4" s="39">
        <v>10</v>
      </c>
      <c r="F4" s="39"/>
      <c r="G4" s="39">
        <v>10</v>
      </c>
      <c r="H4" s="28">
        <v>4</v>
      </c>
      <c r="I4" s="27">
        <v>4</v>
      </c>
      <c r="J4" s="29">
        <v>4</v>
      </c>
      <c r="K4" s="9">
        <v>8</v>
      </c>
      <c r="L4" s="9">
        <v>13</v>
      </c>
      <c r="M4" s="9">
        <v>20</v>
      </c>
      <c r="N4" s="9">
        <v>24</v>
      </c>
      <c r="O4" s="9">
        <v>24</v>
      </c>
      <c r="P4" s="9">
        <v>27</v>
      </c>
      <c r="Q4" s="18">
        <f t="shared" ref="Q4:Q11" si="0">SUM(B4:P4)</f>
        <v>172</v>
      </c>
    </row>
    <row r="5" spans="1:19" x14ac:dyDescent="0.3">
      <c r="A5" s="26" t="s">
        <v>23</v>
      </c>
      <c r="B5" s="39">
        <v>0</v>
      </c>
      <c r="C5" s="40"/>
      <c r="D5" s="39"/>
      <c r="E5" s="39">
        <v>6</v>
      </c>
      <c r="F5" s="39"/>
      <c r="G5" s="39"/>
      <c r="H5" s="25">
        <v>0</v>
      </c>
      <c r="I5" s="24"/>
      <c r="J5" s="23">
        <v>0</v>
      </c>
      <c r="K5" s="7">
        <v>0</v>
      </c>
      <c r="L5" s="7">
        <v>0</v>
      </c>
      <c r="M5" s="7">
        <v>6</v>
      </c>
      <c r="N5" s="7">
        <v>9</v>
      </c>
      <c r="O5" s="7">
        <v>12</v>
      </c>
      <c r="P5" s="7">
        <v>13</v>
      </c>
      <c r="Q5" s="18">
        <f>SUM(B5:P5)</f>
        <v>46</v>
      </c>
    </row>
    <row r="6" spans="1:19" x14ac:dyDescent="0.3">
      <c r="A6" s="26" t="s">
        <v>24</v>
      </c>
      <c r="B6" s="39">
        <v>0</v>
      </c>
      <c r="C6" s="40">
        <v>3</v>
      </c>
      <c r="D6" s="39"/>
      <c r="E6" s="39">
        <v>8</v>
      </c>
      <c r="F6" s="39"/>
      <c r="G6" s="39"/>
      <c r="H6" s="25">
        <v>3</v>
      </c>
      <c r="I6" s="24">
        <v>0</v>
      </c>
      <c r="J6" s="23">
        <v>0</v>
      </c>
      <c r="K6" s="7">
        <v>2</v>
      </c>
      <c r="L6" s="7">
        <v>2</v>
      </c>
      <c r="M6" s="7">
        <v>8</v>
      </c>
      <c r="N6" s="7">
        <v>14</v>
      </c>
      <c r="O6" s="7">
        <v>15</v>
      </c>
      <c r="P6" s="7">
        <v>16</v>
      </c>
      <c r="Q6" s="18">
        <f t="shared" si="0"/>
        <v>71</v>
      </c>
    </row>
    <row r="7" spans="1:19" x14ac:dyDescent="0.3">
      <c r="A7" s="26" t="s">
        <v>25</v>
      </c>
      <c r="B7" s="39">
        <v>8</v>
      </c>
      <c r="C7" s="40"/>
      <c r="D7" s="39">
        <v>12</v>
      </c>
      <c r="E7" s="39"/>
      <c r="F7" s="39"/>
      <c r="G7" s="39"/>
      <c r="H7" s="25">
        <v>3</v>
      </c>
      <c r="I7" s="24">
        <v>4</v>
      </c>
      <c r="J7" s="23">
        <v>0</v>
      </c>
      <c r="K7" s="7">
        <v>4</v>
      </c>
      <c r="L7" s="7">
        <v>4</v>
      </c>
      <c r="M7" s="7">
        <v>5</v>
      </c>
      <c r="N7" s="7">
        <v>7</v>
      </c>
      <c r="O7" s="7">
        <v>8</v>
      </c>
      <c r="P7" s="7">
        <v>8</v>
      </c>
      <c r="Q7" s="18">
        <f t="shared" si="0"/>
        <v>63</v>
      </c>
    </row>
    <row r="8" spans="1:19" x14ac:dyDescent="0.3">
      <c r="A8" s="26" t="s">
        <v>26</v>
      </c>
      <c r="B8" s="39">
        <v>21</v>
      </c>
      <c r="C8" s="40">
        <v>13</v>
      </c>
      <c r="D8" s="39"/>
      <c r="E8" s="39">
        <v>4</v>
      </c>
      <c r="F8" s="39"/>
      <c r="G8" s="39">
        <v>1</v>
      </c>
      <c r="H8" s="25">
        <v>3</v>
      </c>
      <c r="I8" s="24">
        <v>4</v>
      </c>
      <c r="J8" s="23">
        <v>5</v>
      </c>
      <c r="K8" s="7">
        <v>4</v>
      </c>
      <c r="L8" s="7">
        <v>6</v>
      </c>
      <c r="M8" s="7">
        <v>6</v>
      </c>
      <c r="N8" s="7">
        <v>7</v>
      </c>
      <c r="O8" s="7">
        <v>7</v>
      </c>
      <c r="P8" s="7">
        <v>8</v>
      </c>
      <c r="Q8" s="18">
        <f t="shared" si="0"/>
        <v>89</v>
      </c>
    </row>
    <row r="9" spans="1:19" x14ac:dyDescent="0.3">
      <c r="A9" s="26" t="s">
        <v>27</v>
      </c>
      <c r="B9" s="39">
        <v>0</v>
      </c>
      <c r="C9" s="40">
        <v>3</v>
      </c>
      <c r="D9" s="39"/>
      <c r="E9" s="39"/>
      <c r="F9" s="39">
        <v>3</v>
      </c>
      <c r="G9" s="39"/>
      <c r="H9" s="25">
        <v>1</v>
      </c>
      <c r="I9" s="24">
        <v>4</v>
      </c>
      <c r="J9" s="23">
        <v>4</v>
      </c>
      <c r="K9" s="7">
        <v>5</v>
      </c>
      <c r="L9" s="7">
        <v>5</v>
      </c>
      <c r="M9" s="7">
        <v>5</v>
      </c>
      <c r="N9" s="7">
        <v>4</v>
      </c>
      <c r="O9" s="7">
        <v>4</v>
      </c>
      <c r="P9" s="7">
        <v>6</v>
      </c>
      <c r="Q9" s="18">
        <f t="shared" si="0"/>
        <v>44</v>
      </c>
    </row>
    <row r="10" spans="1:19" x14ac:dyDescent="0.3">
      <c r="A10" s="22" t="s">
        <v>28</v>
      </c>
      <c r="B10" s="41"/>
      <c r="C10" s="42"/>
      <c r="D10" s="41"/>
      <c r="E10" s="39"/>
      <c r="F10" s="39"/>
      <c r="G10" s="39"/>
      <c r="H10" s="21">
        <v>1</v>
      </c>
      <c r="I10" s="20">
        <v>1</v>
      </c>
      <c r="J10" s="19">
        <v>1</v>
      </c>
      <c r="K10" s="5">
        <v>1</v>
      </c>
      <c r="L10" s="5">
        <v>2</v>
      </c>
      <c r="M10" s="5">
        <v>2</v>
      </c>
      <c r="N10" s="5">
        <v>2</v>
      </c>
      <c r="O10" s="5">
        <v>2</v>
      </c>
      <c r="P10" s="5">
        <v>3</v>
      </c>
      <c r="Q10" s="18">
        <f t="shared" si="0"/>
        <v>15</v>
      </c>
    </row>
    <row r="11" spans="1:19" x14ac:dyDescent="0.3">
      <c r="A11" s="17" t="s">
        <v>13</v>
      </c>
      <c r="B11" s="15">
        <f>SUM(B4:B10)</f>
        <v>46</v>
      </c>
      <c r="C11" s="16">
        <f>SUM(C4:C10)</f>
        <v>19</v>
      </c>
      <c r="D11" s="15">
        <f>SUM(D4:D10)</f>
        <v>19</v>
      </c>
      <c r="E11" s="3">
        <f t="shared" ref="E11:P11" si="1">(SUM(E4:E10))</f>
        <v>28</v>
      </c>
      <c r="F11" s="3">
        <f t="shared" si="1"/>
        <v>3</v>
      </c>
      <c r="G11" s="3">
        <f t="shared" si="1"/>
        <v>11</v>
      </c>
      <c r="H11" s="3">
        <f t="shared" si="1"/>
        <v>15</v>
      </c>
      <c r="I11" s="16">
        <f t="shared" si="1"/>
        <v>17</v>
      </c>
      <c r="J11" s="15">
        <f t="shared" si="1"/>
        <v>14</v>
      </c>
      <c r="K11" s="3">
        <f t="shared" si="1"/>
        <v>24</v>
      </c>
      <c r="L11" s="3">
        <f t="shared" si="1"/>
        <v>32</v>
      </c>
      <c r="M11" s="3">
        <f t="shared" si="1"/>
        <v>52</v>
      </c>
      <c r="N11" s="3">
        <f t="shared" si="1"/>
        <v>67</v>
      </c>
      <c r="O11" s="3">
        <f t="shared" si="1"/>
        <v>72</v>
      </c>
      <c r="P11" s="3">
        <f t="shared" si="1"/>
        <v>81</v>
      </c>
      <c r="Q11" s="14">
        <f t="shared" si="0"/>
        <v>500</v>
      </c>
      <c r="S11" s="83"/>
    </row>
    <row r="13" spans="1:19" ht="21.6" thickBot="1" x14ac:dyDescent="0.45">
      <c r="A13" s="204" t="s">
        <v>32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</row>
    <row r="14" spans="1:19" ht="21" x14ac:dyDescent="0.4">
      <c r="A14" s="13"/>
      <c r="B14" s="200">
        <v>2020</v>
      </c>
      <c r="C14" s="201"/>
      <c r="D14" s="200">
        <v>2021</v>
      </c>
      <c r="E14" s="202"/>
      <c r="F14" s="202"/>
      <c r="G14" s="202"/>
      <c r="H14" s="202"/>
      <c r="I14" s="201"/>
      <c r="J14" s="200">
        <v>2022</v>
      </c>
      <c r="K14" s="202"/>
      <c r="L14" s="202"/>
      <c r="M14" s="202"/>
      <c r="N14" s="202"/>
      <c r="O14" s="202"/>
      <c r="P14" s="202"/>
      <c r="Q14" s="202"/>
      <c r="R14" s="201"/>
    </row>
    <row r="15" spans="1:19" ht="15" thickBot="1" x14ac:dyDescent="0.35">
      <c r="A15" s="34" t="s">
        <v>30</v>
      </c>
      <c r="B15" s="35" t="s">
        <v>11</v>
      </c>
      <c r="C15" s="36" t="s">
        <v>12</v>
      </c>
      <c r="D15" s="35" t="s">
        <v>1</v>
      </c>
      <c r="E15" s="12" t="s">
        <v>8</v>
      </c>
      <c r="F15" s="12" t="s">
        <v>9</v>
      </c>
      <c r="G15" s="12" t="s">
        <v>10</v>
      </c>
      <c r="H15" s="12" t="s">
        <v>11</v>
      </c>
      <c r="I15" s="31" t="s">
        <v>12</v>
      </c>
      <c r="J15" s="35" t="s">
        <v>1</v>
      </c>
      <c r="K15" s="11" t="s">
        <v>2</v>
      </c>
      <c r="L15" s="11" t="s">
        <v>3</v>
      </c>
      <c r="M15" s="11" t="s">
        <v>4</v>
      </c>
      <c r="N15" s="11" t="s">
        <v>5</v>
      </c>
      <c r="O15" s="11" t="s">
        <v>6</v>
      </c>
      <c r="P15" s="11" t="s">
        <v>7</v>
      </c>
      <c r="Q15" s="11" t="s">
        <v>13</v>
      </c>
      <c r="R15" s="36" t="s">
        <v>33</v>
      </c>
    </row>
    <row r="16" spans="1:19" x14ac:dyDescent="0.3">
      <c r="A16" s="30" t="s">
        <v>22</v>
      </c>
      <c r="B16" s="37">
        <v>17</v>
      </c>
      <c r="C16" s="38"/>
      <c r="D16" s="37">
        <v>7</v>
      </c>
      <c r="E16" s="39">
        <v>10</v>
      </c>
      <c r="F16" s="39"/>
      <c r="G16" s="39">
        <v>10</v>
      </c>
      <c r="H16" s="39"/>
      <c r="I16" s="39"/>
      <c r="J16" s="37"/>
      <c r="K16" s="9"/>
      <c r="L16" s="9"/>
      <c r="M16" s="9"/>
      <c r="N16" s="9"/>
      <c r="O16" s="9"/>
      <c r="P16" s="9"/>
      <c r="Q16" s="2">
        <f t="shared" ref="Q16:Q22" si="2">SUM(B16:P16)</f>
        <v>44</v>
      </c>
      <c r="R16" s="18">
        <f t="shared" ref="R16:R22" si="3">Q4-Q16</f>
        <v>128</v>
      </c>
    </row>
    <row r="17" spans="1:18" x14ac:dyDescent="0.3">
      <c r="A17" s="26" t="s">
        <v>23</v>
      </c>
      <c r="B17" s="39">
        <v>0</v>
      </c>
      <c r="C17" s="40"/>
      <c r="D17" s="39"/>
      <c r="E17" s="39">
        <v>6</v>
      </c>
      <c r="F17" s="39"/>
      <c r="G17" s="39"/>
      <c r="H17" s="39"/>
      <c r="I17" s="39"/>
      <c r="J17" s="39"/>
      <c r="K17" s="7"/>
      <c r="L17" s="7"/>
      <c r="M17" s="7"/>
      <c r="N17" s="7"/>
      <c r="O17" s="7"/>
      <c r="P17" s="7"/>
      <c r="Q17" s="2">
        <f t="shared" si="2"/>
        <v>6</v>
      </c>
      <c r="R17" s="18">
        <f t="shared" si="3"/>
        <v>40</v>
      </c>
    </row>
    <row r="18" spans="1:18" x14ac:dyDescent="0.3">
      <c r="A18" s="26" t="s">
        <v>24</v>
      </c>
      <c r="B18" s="39">
        <v>0</v>
      </c>
      <c r="C18" s="40">
        <v>3</v>
      </c>
      <c r="D18" s="39"/>
      <c r="E18" s="39">
        <v>8</v>
      </c>
      <c r="F18" s="39"/>
      <c r="G18" s="39"/>
      <c r="H18" s="39"/>
      <c r="I18" s="39"/>
      <c r="J18" s="39"/>
      <c r="K18" s="7"/>
      <c r="L18" s="7"/>
      <c r="M18" s="7"/>
      <c r="N18" s="7"/>
      <c r="O18" s="7"/>
      <c r="P18" s="7"/>
      <c r="Q18" s="2">
        <f t="shared" si="2"/>
        <v>11</v>
      </c>
      <c r="R18" s="18">
        <f t="shared" si="3"/>
        <v>60</v>
      </c>
    </row>
    <row r="19" spans="1:18" x14ac:dyDescent="0.3">
      <c r="A19" s="26" t="s">
        <v>25</v>
      </c>
      <c r="B19" s="39">
        <v>8</v>
      </c>
      <c r="C19" s="40"/>
      <c r="D19" s="39">
        <v>12</v>
      </c>
      <c r="E19" s="39"/>
      <c r="F19" s="39"/>
      <c r="G19" s="39"/>
      <c r="H19" s="39"/>
      <c r="I19" s="39"/>
      <c r="J19" s="39"/>
      <c r="K19" s="7"/>
      <c r="L19" s="7"/>
      <c r="M19" s="7"/>
      <c r="N19" s="7"/>
      <c r="O19" s="7"/>
      <c r="P19" s="7"/>
      <c r="Q19" s="2">
        <f t="shared" si="2"/>
        <v>20</v>
      </c>
      <c r="R19" s="18">
        <f t="shared" si="3"/>
        <v>43</v>
      </c>
    </row>
    <row r="20" spans="1:18" x14ac:dyDescent="0.3">
      <c r="A20" s="26" t="s">
        <v>26</v>
      </c>
      <c r="B20" s="39">
        <v>21</v>
      </c>
      <c r="C20" s="40">
        <v>13</v>
      </c>
      <c r="D20" s="39"/>
      <c r="E20" s="39">
        <v>4</v>
      </c>
      <c r="F20" s="39"/>
      <c r="G20" s="39">
        <v>1</v>
      </c>
      <c r="H20" s="39"/>
      <c r="I20" s="39"/>
      <c r="J20" s="39"/>
      <c r="K20" s="7"/>
      <c r="L20" s="7"/>
      <c r="M20" s="7"/>
      <c r="N20" s="7"/>
      <c r="O20" s="7"/>
      <c r="P20" s="7"/>
      <c r="Q20" s="2">
        <f t="shared" si="2"/>
        <v>39</v>
      </c>
      <c r="R20" s="18">
        <f t="shared" si="3"/>
        <v>50</v>
      </c>
    </row>
    <row r="21" spans="1:18" x14ac:dyDescent="0.3">
      <c r="A21" s="26" t="s">
        <v>27</v>
      </c>
      <c r="B21" s="39">
        <v>0</v>
      </c>
      <c r="C21" s="40">
        <v>3</v>
      </c>
      <c r="D21" s="39"/>
      <c r="E21" s="39"/>
      <c r="F21" s="39">
        <v>3</v>
      </c>
      <c r="G21" s="39"/>
      <c r="H21" s="39"/>
      <c r="I21" s="39"/>
      <c r="J21" s="39"/>
      <c r="K21" s="7"/>
      <c r="L21" s="7"/>
      <c r="M21" s="7"/>
      <c r="N21" s="7"/>
      <c r="O21" s="7"/>
      <c r="P21" s="7"/>
      <c r="Q21" s="2">
        <f t="shared" si="2"/>
        <v>6</v>
      </c>
      <c r="R21" s="18">
        <f t="shared" si="3"/>
        <v>38</v>
      </c>
    </row>
    <row r="22" spans="1:18" x14ac:dyDescent="0.3">
      <c r="A22" s="22" t="s">
        <v>28</v>
      </c>
      <c r="B22" s="41"/>
      <c r="C22" s="42"/>
      <c r="D22" s="41"/>
      <c r="E22" s="39"/>
      <c r="F22" s="39"/>
      <c r="G22" s="39"/>
      <c r="H22" s="39"/>
      <c r="I22" s="39"/>
      <c r="J22" s="41"/>
      <c r="K22" s="5"/>
      <c r="L22" s="5"/>
      <c r="M22" s="5"/>
      <c r="N22" s="5"/>
      <c r="O22" s="5"/>
      <c r="P22" s="5"/>
      <c r="Q22" s="2">
        <f t="shared" si="2"/>
        <v>0</v>
      </c>
      <c r="R22" s="18">
        <f t="shared" si="3"/>
        <v>15</v>
      </c>
    </row>
    <row r="23" spans="1:18" x14ac:dyDescent="0.3">
      <c r="A23" s="17" t="s">
        <v>13</v>
      </c>
      <c r="B23" s="15">
        <f>SUM(B16:B22)</f>
        <v>46</v>
      </c>
      <c r="C23" s="16">
        <f>SUM(C16:C22)</f>
        <v>19</v>
      </c>
      <c r="D23" s="15">
        <f>SUM(D16:D22)</f>
        <v>19</v>
      </c>
      <c r="E23" s="15">
        <f t="shared" ref="E23:R23" si="4">SUM(E16:E22)</f>
        <v>28</v>
      </c>
      <c r="F23" s="15">
        <f t="shared" si="4"/>
        <v>3</v>
      </c>
      <c r="G23" s="15">
        <f t="shared" si="4"/>
        <v>11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126</v>
      </c>
      <c r="R23" s="15">
        <f t="shared" si="4"/>
        <v>374</v>
      </c>
    </row>
    <row r="24" spans="1:18" x14ac:dyDescent="0.3">
      <c r="A24" s="1" t="s">
        <v>34</v>
      </c>
      <c r="B24" s="43">
        <f>B23-B11</f>
        <v>0</v>
      </c>
      <c r="C24" s="44">
        <f>B24+C23-C11</f>
        <v>0</v>
      </c>
      <c r="D24" s="44">
        <f t="shared" ref="D24:R24" si="5">C24+D23-D11</f>
        <v>0</v>
      </c>
      <c r="E24" s="44">
        <f t="shared" si="5"/>
        <v>0</v>
      </c>
      <c r="F24" s="44">
        <f t="shared" si="5"/>
        <v>0</v>
      </c>
      <c r="G24" s="44">
        <f t="shared" si="5"/>
        <v>0</v>
      </c>
      <c r="H24" s="44">
        <f t="shared" si="5"/>
        <v>-15</v>
      </c>
      <c r="I24" s="44">
        <f t="shared" si="5"/>
        <v>-32</v>
      </c>
      <c r="J24" s="44">
        <f t="shared" si="5"/>
        <v>-46</v>
      </c>
      <c r="K24" s="44">
        <f t="shared" si="5"/>
        <v>-70</v>
      </c>
      <c r="L24" s="44">
        <f t="shared" si="5"/>
        <v>-102</v>
      </c>
      <c r="M24" s="44">
        <f t="shared" si="5"/>
        <v>-154</v>
      </c>
      <c r="N24" s="44">
        <f t="shared" si="5"/>
        <v>-221</v>
      </c>
      <c r="O24" s="44">
        <f t="shared" si="5"/>
        <v>-293</v>
      </c>
      <c r="P24" s="44">
        <f t="shared" si="5"/>
        <v>-374</v>
      </c>
      <c r="Q24" s="44"/>
      <c r="R24" s="44">
        <f t="shared" si="5"/>
        <v>374</v>
      </c>
    </row>
    <row r="26" spans="1:18" ht="21.6" thickBot="1" x14ac:dyDescent="0.45">
      <c r="A26" s="204" t="s">
        <v>44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</row>
    <row r="27" spans="1:18" ht="21" x14ac:dyDescent="0.4">
      <c r="A27" s="13"/>
      <c r="B27" s="200">
        <v>2020</v>
      </c>
      <c r="C27" s="201"/>
      <c r="D27" s="200">
        <v>2021</v>
      </c>
      <c r="E27" s="202"/>
      <c r="F27" s="202"/>
      <c r="G27" s="202"/>
      <c r="H27" s="202"/>
      <c r="I27" s="201"/>
      <c r="J27" s="200">
        <v>2022</v>
      </c>
      <c r="K27" s="202"/>
      <c r="L27" s="202"/>
      <c r="M27" s="202"/>
      <c r="N27" s="202"/>
      <c r="O27" s="202"/>
      <c r="P27" s="202"/>
      <c r="Q27" s="201"/>
    </row>
    <row r="28" spans="1:18" x14ac:dyDescent="0.3">
      <c r="A28" s="33" t="s">
        <v>45</v>
      </c>
      <c r="B28" s="48" t="s">
        <v>11</v>
      </c>
      <c r="C28" s="49" t="s">
        <v>12</v>
      </c>
      <c r="D28" s="48" t="s">
        <v>1</v>
      </c>
      <c r="E28" s="12" t="s">
        <v>8</v>
      </c>
      <c r="F28" s="12" t="s">
        <v>9</v>
      </c>
      <c r="G28" s="12" t="s">
        <v>10</v>
      </c>
      <c r="H28" s="45" t="s">
        <v>11</v>
      </c>
      <c r="I28" s="49" t="s">
        <v>12</v>
      </c>
      <c r="J28" s="48" t="s">
        <v>1</v>
      </c>
      <c r="K28" s="12" t="s">
        <v>2</v>
      </c>
      <c r="L28" s="12" t="s">
        <v>3</v>
      </c>
      <c r="M28" s="12" t="s">
        <v>4</v>
      </c>
      <c r="N28" s="12" t="s">
        <v>5</v>
      </c>
      <c r="O28" s="12" t="s">
        <v>6</v>
      </c>
      <c r="P28" s="12" t="s">
        <v>7</v>
      </c>
      <c r="Q28" s="31" t="s">
        <v>13</v>
      </c>
    </row>
    <row r="29" spans="1:18" x14ac:dyDescent="0.3">
      <c r="A29" s="30" t="s">
        <v>37</v>
      </c>
      <c r="B29" s="57"/>
      <c r="C29" s="58"/>
      <c r="D29" s="70"/>
      <c r="E29" s="10"/>
      <c r="F29" s="10">
        <v>64</v>
      </c>
      <c r="G29" s="10">
        <v>40</v>
      </c>
      <c r="H29" s="46">
        <v>12</v>
      </c>
      <c r="I29" s="51">
        <v>13</v>
      </c>
      <c r="J29" s="50">
        <v>8</v>
      </c>
      <c r="K29" s="10">
        <v>15</v>
      </c>
      <c r="L29" s="10">
        <v>21</v>
      </c>
      <c r="M29" s="10">
        <v>33</v>
      </c>
      <c r="N29" s="10">
        <v>44</v>
      </c>
      <c r="O29" s="10">
        <v>45</v>
      </c>
      <c r="P29" s="10">
        <v>48</v>
      </c>
      <c r="Q29" s="18">
        <f>(SUM(B29:P29))</f>
        <v>343</v>
      </c>
    </row>
    <row r="30" spans="1:18" x14ac:dyDescent="0.3">
      <c r="A30" s="26" t="s">
        <v>38</v>
      </c>
      <c r="B30" s="57"/>
      <c r="C30" s="58"/>
      <c r="D30" s="57"/>
      <c r="E30" s="8"/>
      <c r="F30" s="8">
        <v>25</v>
      </c>
      <c r="G30" s="8">
        <v>16</v>
      </c>
      <c r="H30" s="47">
        <v>6</v>
      </c>
      <c r="I30" s="53">
        <v>4</v>
      </c>
      <c r="J30" s="52">
        <v>4</v>
      </c>
      <c r="K30" s="8">
        <v>8</v>
      </c>
      <c r="L30" s="8">
        <v>13</v>
      </c>
      <c r="M30" s="8">
        <v>20</v>
      </c>
      <c r="N30" s="8">
        <v>20</v>
      </c>
      <c r="O30" s="8">
        <v>22</v>
      </c>
      <c r="P30" s="8">
        <v>19</v>
      </c>
      <c r="Q30" s="18">
        <f>(SUM(B30:P30))</f>
        <v>157</v>
      </c>
    </row>
    <row r="31" spans="1:18" x14ac:dyDescent="0.3">
      <c r="A31" s="17" t="s">
        <v>13</v>
      </c>
      <c r="B31" s="54">
        <f>(SUM(B29:B30))</f>
        <v>0</v>
      </c>
      <c r="C31" s="55">
        <f t="shared" ref="C31:P31" si="6">(SUM(C29:C30))</f>
        <v>0</v>
      </c>
      <c r="D31" s="54">
        <f t="shared" si="6"/>
        <v>0</v>
      </c>
      <c r="E31" s="56">
        <f t="shared" si="6"/>
        <v>0</v>
      </c>
      <c r="F31" s="56">
        <f t="shared" si="6"/>
        <v>89</v>
      </c>
      <c r="G31" s="56">
        <f t="shared" si="6"/>
        <v>56</v>
      </c>
      <c r="H31" s="56">
        <f t="shared" si="6"/>
        <v>18</v>
      </c>
      <c r="I31" s="55">
        <f t="shared" si="6"/>
        <v>17</v>
      </c>
      <c r="J31" s="54">
        <f t="shared" si="6"/>
        <v>12</v>
      </c>
      <c r="K31" s="56">
        <f t="shared" si="6"/>
        <v>23</v>
      </c>
      <c r="L31" s="56">
        <f t="shared" si="6"/>
        <v>34</v>
      </c>
      <c r="M31" s="56">
        <f t="shared" si="6"/>
        <v>53</v>
      </c>
      <c r="N31" s="56">
        <f t="shared" si="6"/>
        <v>64</v>
      </c>
      <c r="O31" s="56">
        <f t="shared" si="6"/>
        <v>67</v>
      </c>
      <c r="P31" s="56">
        <f t="shared" si="6"/>
        <v>67</v>
      </c>
      <c r="Q31" s="55">
        <f>(SUM(B31:P31))</f>
        <v>500</v>
      </c>
    </row>
    <row r="33" spans="1:18" ht="21.6" thickBot="1" x14ac:dyDescent="0.45">
      <c r="A33" s="204" t="s">
        <v>44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8" ht="21" x14ac:dyDescent="0.4">
      <c r="A34" s="13"/>
      <c r="B34" s="200">
        <v>2020</v>
      </c>
      <c r="C34" s="201"/>
      <c r="D34" s="200">
        <v>2021</v>
      </c>
      <c r="E34" s="202"/>
      <c r="F34" s="202"/>
      <c r="G34" s="202"/>
      <c r="H34" s="202"/>
      <c r="I34" s="201"/>
      <c r="J34" s="200">
        <v>2022</v>
      </c>
      <c r="K34" s="202"/>
      <c r="L34" s="202"/>
      <c r="M34" s="202"/>
      <c r="N34" s="202"/>
      <c r="O34" s="202"/>
      <c r="P34" s="202"/>
      <c r="Q34" s="202"/>
      <c r="R34" s="201"/>
    </row>
    <row r="35" spans="1:18" ht="15" thickBot="1" x14ac:dyDescent="0.35">
      <c r="A35" s="33" t="s">
        <v>45</v>
      </c>
      <c r="B35" s="32" t="s">
        <v>11</v>
      </c>
      <c r="C35" s="31" t="s">
        <v>12</v>
      </c>
      <c r="D35" s="32" t="s">
        <v>1</v>
      </c>
      <c r="E35" s="12" t="s">
        <v>8</v>
      </c>
      <c r="F35" s="12" t="s">
        <v>9</v>
      </c>
      <c r="G35" s="12" t="s">
        <v>10</v>
      </c>
      <c r="H35" s="12" t="s">
        <v>11</v>
      </c>
      <c r="I35" s="31" t="s">
        <v>12</v>
      </c>
      <c r="J35" s="32" t="s">
        <v>1</v>
      </c>
      <c r="K35" s="12" t="s">
        <v>2</v>
      </c>
      <c r="L35" s="12" t="s">
        <v>3</v>
      </c>
      <c r="M35" s="12" t="s">
        <v>4</v>
      </c>
      <c r="N35" s="12" t="s">
        <v>5</v>
      </c>
      <c r="O35" s="12" t="s">
        <v>6</v>
      </c>
      <c r="P35" s="12" t="s">
        <v>7</v>
      </c>
      <c r="Q35" s="12" t="s">
        <v>13</v>
      </c>
      <c r="R35" s="31" t="s">
        <v>33</v>
      </c>
    </row>
    <row r="36" spans="1:18" x14ac:dyDescent="0.3">
      <c r="A36" s="30" t="s">
        <v>37</v>
      </c>
      <c r="B36" s="57"/>
      <c r="C36" s="58"/>
      <c r="D36" s="70"/>
      <c r="E36" s="10"/>
      <c r="F36" s="10">
        <v>64</v>
      </c>
      <c r="G36" s="10">
        <v>40</v>
      </c>
      <c r="H36" s="8"/>
      <c r="I36" s="58"/>
      <c r="J36" s="57"/>
      <c r="K36" s="10"/>
      <c r="L36" s="10"/>
      <c r="M36" s="10"/>
      <c r="N36" s="10"/>
      <c r="O36" s="10"/>
      <c r="P36" s="10"/>
      <c r="Q36" s="10">
        <f>SUM(B36:P36)</f>
        <v>104</v>
      </c>
      <c r="R36" s="18">
        <f>Q36-Q29</f>
        <v>-239</v>
      </c>
    </row>
    <row r="37" spans="1:18" ht="15" thickBot="1" x14ac:dyDescent="0.35">
      <c r="A37" s="26" t="s">
        <v>38</v>
      </c>
      <c r="B37" s="57"/>
      <c r="C37" s="58"/>
      <c r="D37" s="57"/>
      <c r="E37" s="8"/>
      <c r="F37" s="8">
        <v>25</v>
      </c>
      <c r="G37" s="8">
        <v>16</v>
      </c>
      <c r="H37" s="8"/>
      <c r="I37" s="58"/>
      <c r="J37" s="57"/>
      <c r="K37" s="8"/>
      <c r="L37" s="8"/>
      <c r="M37" s="8"/>
      <c r="N37" s="8"/>
      <c r="O37" s="8"/>
      <c r="P37" s="8"/>
      <c r="Q37" s="10">
        <f>SUM(B37:P37)</f>
        <v>41</v>
      </c>
      <c r="R37" s="18">
        <f>Q37-Q30</f>
        <v>-116</v>
      </c>
    </row>
    <row r="38" spans="1:18" x14ac:dyDescent="0.3">
      <c r="A38" s="17" t="s">
        <v>13</v>
      </c>
      <c r="B38" s="57">
        <f>SUM(B36:B37)</f>
        <v>0</v>
      </c>
      <c r="C38" s="58">
        <f t="shared" ref="C38:D38" si="7">SUM(C36:C37)</f>
        <v>0</v>
      </c>
      <c r="D38" s="70">
        <f t="shared" si="7"/>
        <v>0</v>
      </c>
      <c r="E38" s="10">
        <v>0</v>
      </c>
      <c r="F38" s="10">
        <f>SUM(F36:F37)</f>
        <v>89</v>
      </c>
      <c r="G38" s="10">
        <f t="shared" ref="G38:P38" si="8">SUM(G36:G37)</f>
        <v>56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0">
        <f t="shared" si="8"/>
        <v>0</v>
      </c>
      <c r="N38" s="10">
        <f t="shared" si="8"/>
        <v>0</v>
      </c>
      <c r="O38" s="10">
        <f t="shared" si="8"/>
        <v>0</v>
      </c>
      <c r="P38" s="10">
        <f t="shared" si="8"/>
        <v>0</v>
      </c>
      <c r="Q38" s="10">
        <f>SUM(B38:P38)</f>
        <v>145</v>
      </c>
      <c r="R38" s="18">
        <f>Q38-Q31</f>
        <v>-355</v>
      </c>
    </row>
    <row r="39" spans="1:18" x14ac:dyDescent="0.3">
      <c r="A39" s="17" t="s">
        <v>47</v>
      </c>
      <c r="B39" s="54">
        <f>B38-B31</f>
        <v>0</v>
      </c>
      <c r="C39" s="55">
        <f>B39+C38-C31</f>
        <v>0</v>
      </c>
      <c r="D39" s="55">
        <f t="shared" ref="D39:P39" si="9">C39+D38-D31</f>
        <v>0</v>
      </c>
      <c r="E39" s="55">
        <f>D39+E38-E31</f>
        <v>0</v>
      </c>
      <c r="F39" s="55">
        <f t="shared" si="9"/>
        <v>0</v>
      </c>
      <c r="G39" s="55">
        <f t="shared" si="9"/>
        <v>0</v>
      </c>
      <c r="H39" s="55">
        <f t="shared" si="9"/>
        <v>-18</v>
      </c>
      <c r="I39" s="55">
        <f t="shared" si="9"/>
        <v>-35</v>
      </c>
      <c r="J39" s="55">
        <f t="shared" si="9"/>
        <v>-47</v>
      </c>
      <c r="K39" s="55">
        <f t="shared" si="9"/>
        <v>-70</v>
      </c>
      <c r="L39" s="55">
        <f t="shared" si="9"/>
        <v>-104</v>
      </c>
      <c r="M39" s="55">
        <f t="shared" si="9"/>
        <v>-157</v>
      </c>
      <c r="N39" s="55">
        <f t="shared" si="9"/>
        <v>-221</v>
      </c>
      <c r="O39" s="55">
        <f t="shared" si="9"/>
        <v>-288</v>
      </c>
      <c r="P39" s="55">
        <f t="shared" si="9"/>
        <v>-355</v>
      </c>
      <c r="Q39" s="78">
        <f>Q38-Q31</f>
        <v>-355</v>
      </c>
      <c r="R39" s="55"/>
    </row>
    <row r="41" spans="1:18" ht="18.600000000000001" thickBot="1" x14ac:dyDescent="0.4">
      <c r="A41" s="203" t="s">
        <v>48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</row>
    <row r="42" spans="1:18" ht="21.6" thickBot="1" x14ac:dyDescent="0.45">
      <c r="A42" s="59"/>
      <c r="B42" s="200">
        <v>2020</v>
      </c>
      <c r="C42" s="201"/>
      <c r="D42" s="200">
        <v>2021</v>
      </c>
      <c r="E42" s="202"/>
      <c r="F42" s="202"/>
      <c r="G42" s="202"/>
      <c r="H42" s="202"/>
      <c r="I42" s="201"/>
      <c r="J42" s="200">
        <v>2022</v>
      </c>
      <c r="K42" s="202"/>
      <c r="L42" s="202"/>
      <c r="M42" s="202"/>
      <c r="N42" s="202"/>
      <c r="O42" s="202"/>
      <c r="P42" s="202"/>
      <c r="Q42" s="202"/>
    </row>
    <row r="43" spans="1:18" x14ac:dyDescent="0.3">
      <c r="A43" s="59" t="s">
        <v>45</v>
      </c>
      <c r="B43" s="79" t="s">
        <v>11</v>
      </c>
      <c r="C43" s="79" t="s">
        <v>12</v>
      </c>
      <c r="D43" s="79" t="s">
        <v>1</v>
      </c>
      <c r="E43" s="12" t="s">
        <v>8</v>
      </c>
      <c r="F43" s="12" t="s">
        <v>9</v>
      </c>
      <c r="G43" s="12" t="s">
        <v>10</v>
      </c>
      <c r="H43" s="79" t="s">
        <v>11</v>
      </c>
      <c r="I43" s="79" t="s">
        <v>12</v>
      </c>
      <c r="J43" s="79" t="s">
        <v>1</v>
      </c>
      <c r="K43" s="12" t="s">
        <v>2</v>
      </c>
      <c r="L43" s="12" t="s">
        <v>3</v>
      </c>
      <c r="M43" s="12" t="s">
        <v>4</v>
      </c>
      <c r="N43" s="12" t="s">
        <v>5</v>
      </c>
      <c r="O43" s="12" t="s">
        <v>6</v>
      </c>
      <c r="P43" s="12" t="s">
        <v>7</v>
      </c>
      <c r="Q43" s="12" t="s">
        <v>13</v>
      </c>
    </row>
    <row r="44" spans="1:18" ht="72" x14ac:dyDescent="0.3">
      <c r="A44" s="60" t="s">
        <v>49</v>
      </c>
      <c r="B44" s="70"/>
      <c r="C44" s="71"/>
      <c r="D44" s="70"/>
      <c r="E44" s="10"/>
      <c r="F44" s="10"/>
      <c r="G44" s="10"/>
      <c r="H44" s="80"/>
      <c r="I44" s="80"/>
      <c r="J44" s="80">
        <v>7</v>
      </c>
      <c r="K44" s="10"/>
      <c r="L44" s="10"/>
      <c r="M44" s="10">
        <v>14</v>
      </c>
      <c r="N44" s="10"/>
      <c r="O44" s="10">
        <v>19</v>
      </c>
      <c r="P44" s="10"/>
      <c r="Q44" s="2">
        <f>SUM(E44:P44)</f>
        <v>40</v>
      </c>
    </row>
    <row r="45" spans="1:18" ht="28.8" x14ac:dyDescent="0.3">
      <c r="A45" s="66" t="s">
        <v>68</v>
      </c>
      <c r="B45" s="70"/>
      <c r="C45" s="71"/>
      <c r="D45" s="70"/>
      <c r="E45" s="10"/>
      <c r="F45" s="10">
        <v>4</v>
      </c>
      <c r="G45" s="10"/>
      <c r="H45" s="10"/>
      <c r="I45" s="71"/>
      <c r="J45" s="70"/>
      <c r="K45" s="10"/>
      <c r="L45" s="10"/>
      <c r="M45" s="10"/>
      <c r="N45" s="10"/>
      <c r="O45" s="10"/>
      <c r="P45" s="10"/>
      <c r="Q45" s="10">
        <f t="shared" ref="Q45" si="10">SUM(B45:P45)</f>
        <v>4</v>
      </c>
    </row>
    <row r="46" spans="1:18" ht="57.6" x14ac:dyDescent="0.3">
      <c r="A46" s="61" t="s">
        <v>50</v>
      </c>
      <c r="B46" s="57"/>
      <c r="C46" s="58"/>
      <c r="D46" s="57"/>
      <c r="E46" s="8"/>
      <c r="F46" s="8">
        <v>2</v>
      </c>
      <c r="G46" s="8"/>
      <c r="H46" s="81"/>
      <c r="I46" s="81"/>
      <c r="J46" s="81">
        <v>5</v>
      </c>
      <c r="K46" s="8"/>
      <c r="L46" s="8"/>
      <c r="M46" s="8">
        <v>11</v>
      </c>
      <c r="N46" s="8"/>
      <c r="O46" s="8">
        <v>11</v>
      </c>
      <c r="P46" s="8"/>
      <c r="Q46" s="2">
        <f t="shared" ref="Q46:Q62" si="11">SUM(E46:P46)</f>
        <v>29</v>
      </c>
    </row>
    <row r="47" spans="1:18" ht="43.2" x14ac:dyDescent="0.3">
      <c r="A47" s="61" t="s">
        <v>51</v>
      </c>
      <c r="B47" s="57"/>
      <c r="C47" s="58">
        <v>5</v>
      </c>
      <c r="D47" s="57"/>
      <c r="E47" s="8"/>
      <c r="F47" s="8"/>
      <c r="G47" s="8"/>
      <c r="H47" s="81">
        <v>5</v>
      </c>
      <c r="I47" s="81"/>
      <c r="J47" s="81"/>
      <c r="K47" s="8"/>
      <c r="L47" s="8">
        <v>13</v>
      </c>
      <c r="M47" s="8">
        <v>7</v>
      </c>
      <c r="N47" s="8"/>
      <c r="O47" s="8">
        <v>8</v>
      </c>
      <c r="P47" s="8"/>
      <c r="Q47" s="2">
        <f t="shared" si="11"/>
        <v>33</v>
      </c>
    </row>
    <row r="48" spans="1:18" ht="43.2" x14ac:dyDescent="0.3">
      <c r="A48" s="61" t="s">
        <v>52</v>
      </c>
      <c r="B48" s="57"/>
      <c r="C48" s="58">
        <v>2</v>
      </c>
      <c r="D48" s="57"/>
      <c r="E48" s="8"/>
      <c r="F48" s="8"/>
      <c r="G48" s="8"/>
      <c r="H48" s="81"/>
      <c r="I48" s="81"/>
      <c r="J48" s="81"/>
      <c r="K48" s="8"/>
      <c r="L48" s="8">
        <v>13</v>
      </c>
      <c r="M48" s="8">
        <v>11</v>
      </c>
      <c r="N48" s="8"/>
      <c r="O48" s="8">
        <v>10</v>
      </c>
      <c r="P48" s="8"/>
      <c r="Q48" s="2">
        <f t="shared" si="11"/>
        <v>34</v>
      </c>
    </row>
    <row r="49" spans="1:17" ht="57.6" x14ac:dyDescent="0.3">
      <c r="A49" s="61" t="s">
        <v>53</v>
      </c>
      <c r="B49" s="57"/>
      <c r="C49" s="58">
        <v>9</v>
      </c>
      <c r="D49" s="57"/>
      <c r="E49" s="8">
        <v>4</v>
      </c>
      <c r="F49" s="8"/>
      <c r="G49" s="8"/>
      <c r="H49" s="81"/>
      <c r="I49" s="81">
        <v>8</v>
      </c>
      <c r="J49" s="81"/>
      <c r="K49" s="8"/>
      <c r="L49" s="8">
        <v>13</v>
      </c>
      <c r="M49" s="8">
        <v>13</v>
      </c>
      <c r="N49" s="8"/>
      <c r="O49" s="8">
        <v>16</v>
      </c>
      <c r="P49" s="8"/>
      <c r="Q49" s="2">
        <f t="shared" si="11"/>
        <v>54</v>
      </c>
    </row>
    <row r="50" spans="1:17" ht="43.2" x14ac:dyDescent="0.3">
      <c r="A50" s="61" t="s">
        <v>54</v>
      </c>
      <c r="B50" s="57"/>
      <c r="C50" s="58">
        <v>4</v>
      </c>
      <c r="D50" s="57"/>
      <c r="E50" s="8">
        <v>2</v>
      </c>
      <c r="F50" s="8"/>
      <c r="G50" s="8">
        <v>2</v>
      </c>
      <c r="H50" s="81">
        <v>6</v>
      </c>
      <c r="I50" s="81">
        <v>6</v>
      </c>
      <c r="J50" s="81"/>
      <c r="K50" s="8"/>
      <c r="L50" s="8"/>
      <c r="M50" s="8"/>
      <c r="N50" s="8"/>
      <c r="O50" s="8"/>
      <c r="P50" s="8">
        <v>10</v>
      </c>
      <c r="Q50" s="2">
        <f t="shared" si="11"/>
        <v>26</v>
      </c>
    </row>
    <row r="51" spans="1:17" ht="43.2" x14ac:dyDescent="0.3">
      <c r="A51" s="61" t="s">
        <v>55</v>
      </c>
      <c r="B51" s="57"/>
      <c r="C51" s="58"/>
      <c r="D51" s="57"/>
      <c r="E51" s="8">
        <v>5</v>
      </c>
      <c r="F51" s="8"/>
      <c r="G51" s="8">
        <v>7</v>
      </c>
      <c r="H51" s="81"/>
      <c r="I51" s="81"/>
      <c r="J51" s="81"/>
      <c r="K51" s="8"/>
      <c r="L51" s="8"/>
      <c r="M51" s="8"/>
      <c r="N51" s="8">
        <v>8</v>
      </c>
      <c r="O51" s="8"/>
      <c r="P51" s="8">
        <v>7</v>
      </c>
      <c r="Q51" s="2">
        <f t="shared" si="11"/>
        <v>27</v>
      </c>
    </row>
    <row r="52" spans="1:17" ht="43.2" x14ac:dyDescent="0.3">
      <c r="A52" s="61" t="s">
        <v>56</v>
      </c>
      <c r="B52" s="57"/>
      <c r="C52" s="58"/>
      <c r="D52" s="57"/>
      <c r="E52" s="8"/>
      <c r="F52" s="8"/>
      <c r="G52" s="8"/>
      <c r="H52" s="81"/>
      <c r="I52" s="81"/>
      <c r="J52" s="81"/>
      <c r="K52" s="8"/>
      <c r="L52" s="8"/>
      <c r="M52" s="8"/>
      <c r="N52" s="8"/>
      <c r="O52" s="8"/>
      <c r="P52" s="8">
        <v>7</v>
      </c>
      <c r="Q52" s="2">
        <f t="shared" si="11"/>
        <v>7</v>
      </c>
    </row>
    <row r="53" spans="1:17" ht="43.2" x14ac:dyDescent="0.3">
      <c r="A53" s="61" t="s">
        <v>57</v>
      </c>
      <c r="B53" s="57"/>
      <c r="C53" s="58">
        <v>5</v>
      </c>
      <c r="D53" s="57"/>
      <c r="E53" s="8"/>
      <c r="F53" s="8"/>
      <c r="G53" s="8"/>
      <c r="H53" s="81"/>
      <c r="I53" s="81"/>
      <c r="J53" s="81"/>
      <c r="K53" s="8"/>
      <c r="L53" s="8"/>
      <c r="M53" s="8"/>
      <c r="N53" s="8">
        <v>13</v>
      </c>
      <c r="O53" s="8"/>
      <c r="P53" s="8">
        <v>12</v>
      </c>
      <c r="Q53" s="2">
        <f t="shared" si="11"/>
        <v>25</v>
      </c>
    </row>
    <row r="54" spans="1:17" ht="43.2" x14ac:dyDescent="0.3">
      <c r="A54" s="61" t="s">
        <v>58</v>
      </c>
      <c r="B54" s="57"/>
      <c r="C54" s="58">
        <v>2</v>
      </c>
      <c r="D54" s="57"/>
      <c r="E54" s="8"/>
      <c r="F54" s="8"/>
      <c r="G54" s="8"/>
      <c r="H54" s="81"/>
      <c r="I54" s="81"/>
      <c r="J54" s="81"/>
      <c r="K54" s="8"/>
      <c r="L54" s="8"/>
      <c r="M54" s="8"/>
      <c r="N54" s="8"/>
      <c r="O54" s="8"/>
      <c r="P54" s="8"/>
      <c r="Q54" s="2">
        <f t="shared" si="11"/>
        <v>0</v>
      </c>
    </row>
    <row r="55" spans="1:17" ht="43.2" x14ac:dyDescent="0.3">
      <c r="A55" s="61" t="s">
        <v>59</v>
      </c>
      <c r="B55" s="57"/>
      <c r="C55" s="58"/>
      <c r="D55" s="57"/>
      <c r="E55" s="8"/>
      <c r="F55" s="8"/>
      <c r="G55" s="8"/>
      <c r="H55" s="81"/>
      <c r="I55" s="81"/>
      <c r="J55" s="81"/>
      <c r="K55" s="8"/>
      <c r="L55" s="8"/>
      <c r="M55" s="8"/>
      <c r="N55" s="8"/>
      <c r="O55" s="8"/>
      <c r="P55" s="8"/>
      <c r="Q55" s="2">
        <f t="shared" si="11"/>
        <v>0</v>
      </c>
    </row>
    <row r="56" spans="1:17" ht="43.2" x14ac:dyDescent="0.3">
      <c r="A56" s="61" t="s">
        <v>60</v>
      </c>
      <c r="B56" s="57"/>
      <c r="C56" s="58">
        <v>2</v>
      </c>
      <c r="D56" s="57"/>
      <c r="E56" s="8"/>
      <c r="F56" s="8"/>
      <c r="G56" s="8"/>
      <c r="H56" s="81"/>
      <c r="I56" s="81"/>
      <c r="J56" s="81"/>
      <c r="K56" s="8"/>
      <c r="L56" s="8"/>
      <c r="M56" s="8"/>
      <c r="N56" s="8"/>
      <c r="O56" s="8"/>
      <c r="P56" s="8"/>
      <c r="Q56" s="2">
        <f t="shared" si="11"/>
        <v>0</v>
      </c>
    </row>
    <row r="57" spans="1:17" ht="43.2" x14ac:dyDescent="0.3">
      <c r="A57" s="61" t="s">
        <v>61</v>
      </c>
      <c r="B57" s="57"/>
      <c r="C57" s="58"/>
      <c r="D57" s="57"/>
      <c r="E57" s="8"/>
      <c r="F57" s="8"/>
      <c r="G57" s="8"/>
      <c r="H57" s="81"/>
      <c r="I57" s="81"/>
      <c r="J57" s="81">
        <v>6</v>
      </c>
      <c r="K57" s="8"/>
      <c r="L57" s="8"/>
      <c r="M57" s="8"/>
      <c r="N57" s="8">
        <v>11</v>
      </c>
      <c r="O57" s="8"/>
      <c r="P57" s="8">
        <v>12</v>
      </c>
      <c r="Q57" s="2">
        <f t="shared" si="11"/>
        <v>29</v>
      </c>
    </row>
    <row r="58" spans="1:17" ht="43.2" x14ac:dyDescent="0.3">
      <c r="A58" s="61" t="s">
        <v>62</v>
      </c>
      <c r="B58" s="57">
        <v>2</v>
      </c>
      <c r="C58" s="58"/>
      <c r="D58" s="57"/>
      <c r="E58" s="8"/>
      <c r="F58" s="8"/>
      <c r="G58" s="8"/>
      <c r="H58" s="81">
        <v>4</v>
      </c>
      <c r="I58" s="81"/>
      <c r="J58" s="81"/>
      <c r="K58" s="8">
        <v>8</v>
      </c>
      <c r="L58" s="8"/>
      <c r="M58" s="8"/>
      <c r="N58" s="8">
        <v>7</v>
      </c>
      <c r="O58" s="8"/>
      <c r="P58" s="8">
        <v>7</v>
      </c>
      <c r="Q58" s="2">
        <f t="shared" si="11"/>
        <v>26</v>
      </c>
    </row>
    <row r="59" spans="1:17" ht="43.2" x14ac:dyDescent="0.3">
      <c r="A59" s="61" t="s">
        <v>63</v>
      </c>
      <c r="B59" s="57"/>
      <c r="C59" s="58"/>
      <c r="D59" s="57"/>
      <c r="E59" s="8"/>
      <c r="F59" s="8"/>
      <c r="G59" s="8"/>
      <c r="H59" s="81"/>
      <c r="I59" s="81">
        <v>7</v>
      </c>
      <c r="J59" s="81">
        <v>6</v>
      </c>
      <c r="K59" s="8"/>
      <c r="L59" s="8"/>
      <c r="M59" s="8"/>
      <c r="N59" s="8">
        <v>11</v>
      </c>
      <c r="O59" s="8"/>
      <c r="P59" s="8">
        <v>7</v>
      </c>
      <c r="Q59" s="2">
        <f t="shared" si="11"/>
        <v>31</v>
      </c>
    </row>
    <row r="60" spans="1:17" ht="43.2" x14ac:dyDescent="0.3">
      <c r="A60" s="61" t="s">
        <v>65</v>
      </c>
      <c r="B60" s="57">
        <v>5</v>
      </c>
      <c r="C60" s="58"/>
      <c r="D60" s="57">
        <v>5</v>
      </c>
      <c r="E60" s="8"/>
      <c r="F60" s="8"/>
      <c r="G60" s="8"/>
      <c r="H60" s="81">
        <v>4</v>
      </c>
      <c r="I60" s="81"/>
      <c r="J60" s="81"/>
      <c r="K60" s="8">
        <v>9</v>
      </c>
      <c r="L60" s="8"/>
      <c r="M60" s="8"/>
      <c r="N60" s="8">
        <v>11</v>
      </c>
      <c r="O60" s="8"/>
      <c r="P60" s="8">
        <v>7</v>
      </c>
      <c r="Q60" s="2">
        <f t="shared" si="11"/>
        <v>31</v>
      </c>
    </row>
    <row r="61" spans="1:17" ht="43.2" x14ac:dyDescent="0.3">
      <c r="A61" s="61" t="s">
        <v>66</v>
      </c>
      <c r="B61" s="57">
        <v>1</v>
      </c>
      <c r="C61" s="58"/>
      <c r="D61" s="57">
        <v>4</v>
      </c>
      <c r="E61" s="8"/>
      <c r="F61" s="8"/>
      <c r="G61" s="8"/>
      <c r="H61" s="81">
        <v>6</v>
      </c>
      <c r="I61" s="81"/>
      <c r="J61" s="81"/>
      <c r="K61" s="8">
        <v>9</v>
      </c>
      <c r="L61" s="8"/>
      <c r="M61" s="8"/>
      <c r="N61" s="8"/>
      <c r="O61" s="8"/>
      <c r="P61" s="8">
        <v>10</v>
      </c>
      <c r="Q61" s="2">
        <f t="shared" si="11"/>
        <v>25</v>
      </c>
    </row>
    <row r="62" spans="1:17" ht="43.2" x14ac:dyDescent="0.3">
      <c r="A62" s="62" t="s">
        <v>67</v>
      </c>
      <c r="B62" s="72">
        <v>5</v>
      </c>
      <c r="C62" s="73"/>
      <c r="D62" s="72"/>
      <c r="E62" s="6"/>
      <c r="F62" s="6"/>
      <c r="G62" s="6"/>
      <c r="H62" s="82">
        <v>6</v>
      </c>
      <c r="I62" s="82">
        <v>8</v>
      </c>
      <c r="J62" s="82"/>
      <c r="K62" s="6">
        <v>9</v>
      </c>
      <c r="L62" s="6"/>
      <c r="M62" s="6"/>
      <c r="N62" s="6">
        <v>8</v>
      </c>
      <c r="O62" s="6"/>
      <c r="P62" s="6"/>
      <c r="Q62" s="2">
        <f t="shared" si="11"/>
        <v>31</v>
      </c>
    </row>
    <row r="63" spans="1:17" x14ac:dyDescent="0.3">
      <c r="A63" s="63" t="s">
        <v>13</v>
      </c>
      <c r="B63" s="64">
        <f t="shared" ref="B63" si="12">(SUM(B44:B62))</f>
        <v>13</v>
      </c>
      <c r="C63" s="64">
        <f t="shared" ref="C63:I63" si="13">(SUM(C44:C62))</f>
        <v>29</v>
      </c>
      <c r="D63" s="64">
        <f>(SUM(D44:D62))</f>
        <v>9</v>
      </c>
      <c r="E63" s="64">
        <f t="shared" si="13"/>
        <v>11</v>
      </c>
      <c r="F63" s="64">
        <f t="shared" si="13"/>
        <v>6</v>
      </c>
      <c r="G63" s="64">
        <f t="shared" si="13"/>
        <v>9</v>
      </c>
      <c r="H63" s="84">
        <f t="shared" si="13"/>
        <v>31</v>
      </c>
      <c r="I63" s="84">
        <f t="shared" si="13"/>
        <v>29</v>
      </c>
      <c r="J63" s="84">
        <f>(SUM(J44:J62))</f>
        <v>24</v>
      </c>
      <c r="K63" s="84">
        <f t="shared" ref="K63:P63" si="14">(SUM(K44:K62))</f>
        <v>35</v>
      </c>
      <c r="L63" s="64">
        <f t="shared" si="14"/>
        <v>39</v>
      </c>
      <c r="M63" s="64">
        <f t="shared" si="14"/>
        <v>56</v>
      </c>
      <c r="N63" s="64">
        <f>(SUM(N44:N62))</f>
        <v>69</v>
      </c>
      <c r="O63" s="64">
        <f t="shared" si="14"/>
        <v>64</v>
      </c>
      <c r="P63" s="64">
        <f t="shared" si="14"/>
        <v>79</v>
      </c>
      <c r="Q63" s="64">
        <f>SUM(B63:P63)</f>
        <v>503</v>
      </c>
    </row>
    <row r="64" spans="1:17" x14ac:dyDescent="0.3">
      <c r="A64" s="4" t="s">
        <v>69</v>
      </c>
      <c r="B64" s="65">
        <v>6</v>
      </c>
      <c r="C64" s="65">
        <v>4</v>
      </c>
      <c r="D64" s="65">
        <v>4</v>
      </c>
      <c r="E64" s="65">
        <v>5</v>
      </c>
      <c r="F64" s="65">
        <v>8</v>
      </c>
      <c r="G64" s="65">
        <v>7</v>
      </c>
      <c r="H64" s="65">
        <v>6</v>
      </c>
      <c r="I64" s="65">
        <v>4</v>
      </c>
      <c r="J64" s="65">
        <v>4</v>
      </c>
      <c r="K64" s="65">
        <v>4</v>
      </c>
      <c r="L64" s="65">
        <v>3</v>
      </c>
      <c r="M64" s="65">
        <v>5</v>
      </c>
      <c r="N64" s="65">
        <v>7</v>
      </c>
      <c r="O64" s="65">
        <v>5</v>
      </c>
      <c r="P64" s="65">
        <v>9</v>
      </c>
      <c r="Q64" s="65"/>
    </row>
    <row r="66" spans="1:18" ht="18.600000000000001" thickBot="1" x14ac:dyDescent="0.4">
      <c r="A66" s="203" t="s">
        <v>48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</row>
    <row r="67" spans="1:18" ht="21.6" thickBot="1" x14ac:dyDescent="0.45">
      <c r="A67" s="59"/>
      <c r="B67" s="200">
        <v>2020</v>
      </c>
      <c r="C67" s="201"/>
      <c r="D67" s="200">
        <v>2021</v>
      </c>
      <c r="E67" s="202"/>
      <c r="F67" s="202"/>
      <c r="G67" s="202"/>
      <c r="H67" s="202"/>
      <c r="I67" s="201"/>
      <c r="J67" s="200">
        <v>2022</v>
      </c>
      <c r="K67" s="202"/>
      <c r="L67" s="202"/>
      <c r="M67" s="202"/>
      <c r="N67" s="202"/>
      <c r="O67" s="202"/>
      <c r="P67" s="202"/>
      <c r="Q67" s="202"/>
      <c r="R67" s="201"/>
    </row>
    <row r="68" spans="1:18" ht="16.5" customHeight="1" thickBot="1" x14ac:dyDescent="0.35">
      <c r="A68" s="59" t="s">
        <v>45</v>
      </c>
      <c r="B68" s="32" t="s">
        <v>11</v>
      </c>
      <c r="C68" s="31" t="s">
        <v>12</v>
      </c>
      <c r="D68" s="32" t="s">
        <v>1</v>
      </c>
      <c r="E68" s="12" t="s">
        <v>8</v>
      </c>
      <c r="F68" s="12" t="s">
        <v>9</v>
      </c>
      <c r="G68" s="12" t="s">
        <v>10</v>
      </c>
      <c r="H68" s="12" t="s">
        <v>11</v>
      </c>
      <c r="I68" s="31" t="s">
        <v>12</v>
      </c>
      <c r="J68" s="32" t="s">
        <v>1</v>
      </c>
      <c r="K68" s="12" t="s">
        <v>2</v>
      </c>
      <c r="L68" s="12" t="s">
        <v>3</v>
      </c>
      <c r="M68" s="12" t="s">
        <v>4</v>
      </c>
      <c r="N68" s="12" t="s">
        <v>5</v>
      </c>
      <c r="O68" s="12" t="s">
        <v>6</v>
      </c>
      <c r="P68" s="12" t="s">
        <v>7</v>
      </c>
      <c r="Q68" s="12" t="s">
        <v>13</v>
      </c>
      <c r="R68" s="31" t="s">
        <v>33</v>
      </c>
    </row>
    <row r="69" spans="1:18" ht="72" x14ac:dyDescent="0.3">
      <c r="A69" s="66" t="s">
        <v>49</v>
      </c>
      <c r="B69" s="70"/>
      <c r="C69" s="71"/>
      <c r="D69" s="70"/>
      <c r="E69" s="10"/>
      <c r="F69" s="10"/>
      <c r="G69" s="10"/>
      <c r="H69" s="10"/>
      <c r="I69" s="71"/>
      <c r="J69" s="70"/>
      <c r="K69" s="10"/>
      <c r="L69" s="10"/>
      <c r="M69" s="10"/>
      <c r="N69" s="10"/>
      <c r="O69" s="10"/>
      <c r="P69" s="10"/>
      <c r="Q69" s="10">
        <f t="shared" ref="Q69:Q88" si="15">SUM(B69:P69)</f>
        <v>0</v>
      </c>
      <c r="R69" s="18"/>
    </row>
    <row r="70" spans="1:18" ht="28.8" x14ac:dyDescent="0.3">
      <c r="A70" s="66" t="s">
        <v>68</v>
      </c>
      <c r="B70" s="70"/>
      <c r="C70" s="71"/>
      <c r="D70" s="70"/>
      <c r="E70" s="10"/>
      <c r="F70" s="10">
        <v>4</v>
      </c>
      <c r="G70" s="10"/>
      <c r="H70" s="10"/>
      <c r="I70" s="71"/>
      <c r="J70" s="70"/>
      <c r="K70" s="10"/>
      <c r="L70" s="10"/>
      <c r="M70" s="10"/>
      <c r="N70" s="10"/>
      <c r="O70" s="10"/>
      <c r="P70" s="10"/>
      <c r="Q70" s="10">
        <f t="shared" si="15"/>
        <v>4</v>
      </c>
      <c r="R70" s="18"/>
    </row>
    <row r="71" spans="1:18" ht="57.6" x14ac:dyDescent="0.3">
      <c r="A71" s="67" t="s">
        <v>50</v>
      </c>
      <c r="B71" s="57"/>
      <c r="C71" s="58"/>
      <c r="D71" s="57"/>
      <c r="E71" s="8"/>
      <c r="F71" s="8">
        <v>2</v>
      </c>
      <c r="G71" s="8"/>
      <c r="H71" s="8"/>
      <c r="I71" s="58"/>
      <c r="J71" s="57"/>
      <c r="K71" s="8"/>
      <c r="L71" s="8"/>
      <c r="M71" s="8"/>
      <c r="N71" s="8"/>
      <c r="O71" s="8"/>
      <c r="P71" s="8"/>
      <c r="Q71" s="10">
        <f t="shared" si="15"/>
        <v>2</v>
      </c>
      <c r="R71" s="18"/>
    </row>
    <row r="72" spans="1:18" ht="43.2" x14ac:dyDescent="0.3">
      <c r="A72" s="67" t="s">
        <v>51</v>
      </c>
      <c r="B72" s="57"/>
      <c r="C72" s="58">
        <v>5</v>
      </c>
      <c r="D72" s="57"/>
      <c r="E72" s="8"/>
      <c r="F72" s="8"/>
      <c r="G72" s="8"/>
      <c r="H72" s="8"/>
      <c r="I72" s="58"/>
      <c r="J72" s="57"/>
      <c r="K72" s="8"/>
      <c r="L72" s="8"/>
      <c r="M72" s="8"/>
      <c r="N72" s="8"/>
      <c r="O72" s="8"/>
      <c r="P72" s="8"/>
      <c r="Q72" s="10">
        <f t="shared" si="15"/>
        <v>5</v>
      </c>
      <c r="R72" s="18"/>
    </row>
    <row r="73" spans="1:18" ht="43.2" x14ac:dyDescent="0.3">
      <c r="A73" s="67" t="s">
        <v>52</v>
      </c>
      <c r="B73" s="57"/>
      <c r="C73" s="58">
        <v>2</v>
      </c>
      <c r="D73" s="57"/>
      <c r="E73" s="8"/>
      <c r="F73" s="8"/>
      <c r="G73" s="8"/>
      <c r="H73" s="8"/>
      <c r="I73" s="58"/>
      <c r="J73" s="57"/>
      <c r="K73" s="8"/>
      <c r="L73" s="8"/>
      <c r="M73" s="8"/>
      <c r="N73" s="8"/>
      <c r="O73" s="8"/>
      <c r="P73" s="8"/>
      <c r="Q73" s="10">
        <f t="shared" si="15"/>
        <v>2</v>
      </c>
      <c r="R73" s="18"/>
    </row>
    <row r="74" spans="1:18" ht="57.6" x14ac:dyDescent="0.3">
      <c r="A74" s="67" t="s">
        <v>53</v>
      </c>
      <c r="B74" s="57"/>
      <c r="C74" s="58">
        <v>9</v>
      </c>
      <c r="D74" s="57"/>
      <c r="E74" s="8">
        <v>4</v>
      </c>
      <c r="F74" s="8"/>
      <c r="G74" s="8"/>
      <c r="H74" s="8"/>
      <c r="I74" s="58"/>
      <c r="J74" s="57"/>
      <c r="K74" s="8"/>
      <c r="L74" s="8"/>
      <c r="M74" s="8"/>
      <c r="N74" s="8"/>
      <c r="O74" s="8"/>
      <c r="P74" s="8"/>
      <c r="Q74" s="10">
        <f t="shared" si="15"/>
        <v>13</v>
      </c>
      <c r="R74" s="18"/>
    </row>
    <row r="75" spans="1:18" ht="43.2" x14ac:dyDescent="0.3">
      <c r="A75" s="67" t="s">
        <v>54</v>
      </c>
      <c r="B75" s="57"/>
      <c r="C75" s="58">
        <v>4</v>
      </c>
      <c r="D75" s="57"/>
      <c r="E75" s="8">
        <v>2</v>
      </c>
      <c r="F75" s="8"/>
      <c r="G75" s="8">
        <v>2</v>
      </c>
      <c r="H75" s="8"/>
      <c r="I75" s="58"/>
      <c r="J75" s="57"/>
      <c r="K75" s="8"/>
      <c r="L75" s="8"/>
      <c r="M75" s="8"/>
      <c r="N75" s="8"/>
      <c r="O75" s="8"/>
      <c r="P75" s="8"/>
      <c r="Q75" s="10">
        <f t="shared" si="15"/>
        <v>8</v>
      </c>
      <c r="R75" s="18"/>
    </row>
    <row r="76" spans="1:18" ht="43.2" x14ac:dyDescent="0.3">
      <c r="A76" s="67" t="s">
        <v>55</v>
      </c>
      <c r="B76" s="57"/>
      <c r="C76" s="58"/>
      <c r="D76" s="57"/>
      <c r="E76" s="8">
        <v>5</v>
      </c>
      <c r="F76" s="8"/>
      <c r="G76" s="8">
        <v>7</v>
      </c>
      <c r="H76" s="8"/>
      <c r="I76" s="58"/>
      <c r="J76" s="57"/>
      <c r="K76" s="8"/>
      <c r="L76" s="8"/>
      <c r="M76" s="8"/>
      <c r="N76" s="8"/>
      <c r="O76" s="8"/>
      <c r="P76" s="8"/>
      <c r="Q76" s="10">
        <f t="shared" si="15"/>
        <v>12</v>
      </c>
      <c r="R76" s="18"/>
    </row>
    <row r="77" spans="1:18" ht="43.2" x14ac:dyDescent="0.3">
      <c r="A77" s="67" t="s">
        <v>56</v>
      </c>
      <c r="B77" s="57"/>
      <c r="C77" s="58"/>
      <c r="D77" s="57"/>
      <c r="E77" s="8"/>
      <c r="F77" s="8"/>
      <c r="G77" s="8"/>
      <c r="H77" s="8"/>
      <c r="I77" s="58"/>
      <c r="J77" s="57"/>
      <c r="K77" s="8"/>
      <c r="L77" s="8"/>
      <c r="M77" s="8"/>
      <c r="N77" s="8"/>
      <c r="O77" s="8"/>
      <c r="P77" s="8"/>
      <c r="Q77" s="10">
        <f t="shared" si="15"/>
        <v>0</v>
      </c>
      <c r="R77" s="18"/>
    </row>
    <row r="78" spans="1:18" ht="43.2" x14ac:dyDescent="0.3">
      <c r="A78" s="67" t="s">
        <v>57</v>
      </c>
      <c r="B78" s="57"/>
      <c r="C78" s="58">
        <v>5</v>
      </c>
      <c r="D78" s="57"/>
      <c r="E78" s="8"/>
      <c r="F78" s="8"/>
      <c r="G78" s="8"/>
      <c r="H78" s="8"/>
      <c r="I78" s="58"/>
      <c r="J78" s="57"/>
      <c r="K78" s="8"/>
      <c r="L78" s="8"/>
      <c r="M78" s="8"/>
      <c r="N78" s="8"/>
      <c r="O78" s="8"/>
      <c r="P78" s="8"/>
      <c r="Q78" s="10">
        <f t="shared" si="15"/>
        <v>5</v>
      </c>
      <c r="R78" s="18"/>
    </row>
    <row r="79" spans="1:18" ht="43.2" x14ac:dyDescent="0.3">
      <c r="A79" s="67" t="s">
        <v>58</v>
      </c>
      <c r="B79" s="57"/>
      <c r="C79" s="58">
        <v>2</v>
      </c>
      <c r="D79" s="57"/>
      <c r="E79" s="8"/>
      <c r="F79" s="8"/>
      <c r="G79" s="8"/>
      <c r="H79" s="8"/>
      <c r="I79" s="58"/>
      <c r="J79" s="57"/>
      <c r="K79" s="8"/>
      <c r="L79" s="8"/>
      <c r="M79" s="8"/>
      <c r="N79" s="8"/>
      <c r="O79" s="8"/>
      <c r="P79" s="8"/>
      <c r="Q79" s="10">
        <f t="shared" si="15"/>
        <v>2</v>
      </c>
      <c r="R79" s="18"/>
    </row>
    <row r="80" spans="1:18" ht="43.2" x14ac:dyDescent="0.3">
      <c r="A80" s="67" t="s">
        <v>59</v>
      </c>
      <c r="B80" s="57"/>
      <c r="C80" s="58"/>
      <c r="D80" s="57"/>
      <c r="E80" s="8"/>
      <c r="F80" s="8"/>
      <c r="G80" s="8"/>
      <c r="H80" s="8"/>
      <c r="I80" s="58"/>
      <c r="J80" s="57"/>
      <c r="K80" s="8"/>
      <c r="L80" s="8"/>
      <c r="M80" s="8"/>
      <c r="N80" s="8"/>
      <c r="O80" s="8"/>
      <c r="P80" s="8"/>
      <c r="Q80" s="10">
        <f t="shared" si="15"/>
        <v>0</v>
      </c>
      <c r="R80" s="18"/>
    </row>
    <row r="81" spans="1:18" ht="43.2" x14ac:dyDescent="0.3">
      <c r="A81" s="67" t="s">
        <v>60</v>
      </c>
      <c r="B81" s="57"/>
      <c r="C81" s="58">
        <v>2</v>
      </c>
      <c r="D81" s="57"/>
      <c r="E81" s="8"/>
      <c r="F81" s="8"/>
      <c r="G81" s="8"/>
      <c r="H81" s="8"/>
      <c r="I81" s="58"/>
      <c r="J81" s="57"/>
      <c r="K81" s="8"/>
      <c r="L81" s="8"/>
      <c r="M81" s="8"/>
      <c r="N81" s="8"/>
      <c r="O81" s="8"/>
      <c r="P81" s="8"/>
      <c r="Q81" s="10">
        <f t="shared" si="15"/>
        <v>2</v>
      </c>
      <c r="R81" s="18"/>
    </row>
    <row r="82" spans="1:18" ht="43.2" x14ac:dyDescent="0.3">
      <c r="A82" s="67" t="s">
        <v>61</v>
      </c>
      <c r="B82" s="57"/>
      <c r="C82" s="58"/>
      <c r="D82" s="57"/>
      <c r="E82" s="8"/>
      <c r="F82" s="8"/>
      <c r="G82" s="8"/>
      <c r="H82" s="8"/>
      <c r="I82" s="58"/>
      <c r="J82" s="57"/>
      <c r="K82" s="8"/>
      <c r="L82" s="8"/>
      <c r="M82" s="8"/>
      <c r="N82" s="8"/>
      <c r="O82" s="8"/>
      <c r="P82" s="8"/>
      <c r="Q82" s="10">
        <f t="shared" si="15"/>
        <v>0</v>
      </c>
      <c r="R82" s="18"/>
    </row>
    <row r="83" spans="1:18" ht="43.2" x14ac:dyDescent="0.3">
      <c r="A83" s="67" t="s">
        <v>62</v>
      </c>
      <c r="B83" s="57">
        <v>2</v>
      </c>
      <c r="C83" s="58"/>
      <c r="D83" s="57"/>
      <c r="E83" s="8"/>
      <c r="F83" s="8"/>
      <c r="G83" s="8"/>
      <c r="H83" s="8"/>
      <c r="I83" s="58"/>
      <c r="J83" s="57"/>
      <c r="K83" s="8"/>
      <c r="L83" s="8"/>
      <c r="M83" s="8"/>
      <c r="N83" s="8"/>
      <c r="O83" s="8"/>
      <c r="P83" s="8"/>
      <c r="Q83" s="10">
        <f t="shared" si="15"/>
        <v>2</v>
      </c>
      <c r="R83" s="18"/>
    </row>
    <row r="84" spans="1:18" ht="43.2" x14ac:dyDescent="0.3">
      <c r="A84" s="67" t="s">
        <v>63</v>
      </c>
      <c r="B84" s="57"/>
      <c r="C84" s="58"/>
      <c r="D84" s="57"/>
      <c r="E84" s="8"/>
      <c r="F84" s="8"/>
      <c r="G84" s="8"/>
      <c r="H84" s="8"/>
      <c r="I84" s="58"/>
      <c r="J84" s="57"/>
      <c r="K84" s="8"/>
      <c r="L84" s="8"/>
      <c r="M84" s="8"/>
      <c r="N84" s="8"/>
      <c r="O84" s="8"/>
      <c r="P84" s="8"/>
      <c r="Q84" s="10">
        <f t="shared" si="15"/>
        <v>0</v>
      </c>
      <c r="R84" s="18"/>
    </row>
    <row r="85" spans="1:18" ht="43.2" x14ac:dyDescent="0.3">
      <c r="A85" s="67" t="s">
        <v>65</v>
      </c>
      <c r="B85" s="57">
        <v>5</v>
      </c>
      <c r="C85" s="58"/>
      <c r="D85" s="57">
        <v>5</v>
      </c>
      <c r="E85" s="8"/>
      <c r="F85" s="8"/>
      <c r="G85" s="8"/>
      <c r="H85" s="8"/>
      <c r="I85" s="58"/>
      <c r="J85" s="57"/>
      <c r="K85" s="8"/>
      <c r="L85" s="8"/>
      <c r="M85" s="8"/>
      <c r="N85" s="8"/>
      <c r="O85" s="8"/>
      <c r="P85" s="8"/>
      <c r="Q85" s="10">
        <f t="shared" si="15"/>
        <v>10</v>
      </c>
      <c r="R85" s="18"/>
    </row>
    <row r="86" spans="1:18" ht="43.2" x14ac:dyDescent="0.3">
      <c r="A86" s="67" t="s">
        <v>66</v>
      </c>
      <c r="B86" s="57">
        <v>1</v>
      </c>
      <c r="C86" s="58"/>
      <c r="D86" s="57">
        <v>4</v>
      </c>
      <c r="E86" s="8"/>
      <c r="F86" s="8"/>
      <c r="G86" s="8"/>
      <c r="H86" s="8"/>
      <c r="I86" s="58"/>
      <c r="J86" s="57"/>
      <c r="K86" s="8"/>
      <c r="L86" s="8"/>
      <c r="M86" s="8"/>
      <c r="N86" s="8"/>
      <c r="O86" s="8"/>
      <c r="P86" s="8"/>
      <c r="Q86" s="10">
        <f t="shared" si="15"/>
        <v>5</v>
      </c>
      <c r="R86" s="18"/>
    </row>
    <row r="87" spans="1:18" ht="43.8" thickBot="1" x14ac:dyDescent="0.35">
      <c r="A87" s="68" t="s">
        <v>67</v>
      </c>
      <c r="B87" s="72">
        <v>5</v>
      </c>
      <c r="C87" s="73"/>
      <c r="D87" s="72"/>
      <c r="E87" s="6"/>
      <c r="F87" s="6"/>
      <c r="G87" s="6"/>
      <c r="H87" s="6"/>
      <c r="I87" s="73"/>
      <c r="J87" s="72"/>
      <c r="K87" s="6"/>
      <c r="L87" s="6"/>
      <c r="M87" s="6"/>
      <c r="N87" s="6"/>
      <c r="O87" s="6"/>
      <c r="P87" s="6"/>
      <c r="Q87" s="10">
        <f t="shared" si="15"/>
        <v>5</v>
      </c>
      <c r="R87" s="18"/>
    </row>
    <row r="88" spans="1:18" x14ac:dyDescent="0.3">
      <c r="A88" s="69" t="s">
        <v>13</v>
      </c>
      <c r="B88" s="74">
        <f t="shared" ref="B88:R88" si="16">SUM(B69:B87)</f>
        <v>13</v>
      </c>
      <c r="C88" s="75">
        <f t="shared" si="16"/>
        <v>29</v>
      </c>
      <c r="D88" s="74">
        <f t="shared" si="16"/>
        <v>9</v>
      </c>
      <c r="E88" s="74">
        <f t="shared" si="16"/>
        <v>11</v>
      </c>
      <c r="F88" s="74">
        <f t="shared" si="16"/>
        <v>6</v>
      </c>
      <c r="G88" s="74">
        <f t="shared" si="16"/>
        <v>9</v>
      </c>
      <c r="H88" s="74">
        <f t="shared" si="16"/>
        <v>0</v>
      </c>
      <c r="I88" s="74">
        <f t="shared" si="16"/>
        <v>0</v>
      </c>
      <c r="J88" s="74">
        <f t="shared" si="16"/>
        <v>0</v>
      </c>
      <c r="K88" s="74">
        <f t="shared" si="16"/>
        <v>0</v>
      </c>
      <c r="L88" s="74">
        <f t="shared" si="16"/>
        <v>0</v>
      </c>
      <c r="M88" s="74">
        <f t="shared" si="16"/>
        <v>0</v>
      </c>
      <c r="N88" s="74">
        <f t="shared" si="16"/>
        <v>0</v>
      </c>
      <c r="O88" s="74">
        <f t="shared" si="16"/>
        <v>0</v>
      </c>
      <c r="P88" s="74">
        <f t="shared" si="16"/>
        <v>0</v>
      </c>
      <c r="Q88" s="2">
        <f t="shared" si="15"/>
        <v>77</v>
      </c>
      <c r="R88" s="74">
        <f t="shared" si="16"/>
        <v>0</v>
      </c>
    </row>
    <row r="89" spans="1:18" x14ac:dyDescent="0.3">
      <c r="A89" s="17" t="s">
        <v>47</v>
      </c>
      <c r="B89" s="76">
        <f>(B88-B63)</f>
        <v>0</v>
      </c>
      <c r="C89" s="77">
        <f t="shared" ref="C89" si="17">B89+C88-C63</f>
        <v>0</v>
      </c>
      <c r="D89" s="77">
        <f t="shared" ref="D89" si="18">C89+D88-D63</f>
        <v>0</v>
      </c>
      <c r="E89" s="77">
        <f t="shared" ref="E89" si="19">D89+E88-E63</f>
        <v>0</v>
      </c>
      <c r="F89" s="77">
        <f t="shared" ref="F89" si="20">E89+F88-F63</f>
        <v>0</v>
      </c>
      <c r="G89" s="77">
        <f t="shared" ref="G89" si="21">F89+G88-G63</f>
        <v>0</v>
      </c>
      <c r="H89" s="77">
        <f t="shared" ref="H89" si="22">G89+H88-H63</f>
        <v>-31</v>
      </c>
      <c r="I89" s="77">
        <f t="shared" ref="I89" si="23">H89+I88-I63</f>
        <v>-60</v>
      </c>
      <c r="J89" s="77">
        <f t="shared" ref="J89" si="24">I89+J88-J63</f>
        <v>-84</v>
      </c>
      <c r="K89" s="77">
        <f t="shared" ref="K89" si="25">J89+K88-K63</f>
        <v>-119</v>
      </c>
      <c r="L89" s="77">
        <f t="shared" ref="L89" si="26">K89+L88-L63</f>
        <v>-158</v>
      </c>
      <c r="M89" s="77">
        <f t="shared" ref="M89" si="27">L89+M88-M63</f>
        <v>-214</v>
      </c>
      <c r="N89" s="77">
        <f t="shared" ref="N89" si="28">M89+N88-N63</f>
        <v>-283</v>
      </c>
      <c r="O89" s="77">
        <f t="shared" ref="O89" si="29">N89+O88-O63</f>
        <v>-347</v>
      </c>
      <c r="P89" s="77">
        <f t="shared" ref="P89" si="30">O89+P88-P63</f>
        <v>-426</v>
      </c>
      <c r="Q89" s="77">
        <f>Q88-Q63</f>
        <v>-426</v>
      </c>
      <c r="R89" s="77"/>
    </row>
  </sheetData>
  <mergeCells count="24">
    <mergeCell ref="A1:Q1"/>
    <mergeCell ref="B14:C14"/>
    <mergeCell ref="D14:I14"/>
    <mergeCell ref="A13:R13"/>
    <mergeCell ref="J14:R14"/>
    <mergeCell ref="B2:C2"/>
    <mergeCell ref="A41:Q41"/>
    <mergeCell ref="B27:C27"/>
    <mergeCell ref="D27:I27"/>
    <mergeCell ref="A33:R33"/>
    <mergeCell ref="D2:I2"/>
    <mergeCell ref="J2:Q2"/>
    <mergeCell ref="B34:C34"/>
    <mergeCell ref="D34:I34"/>
    <mergeCell ref="J34:R34"/>
    <mergeCell ref="J27:Q27"/>
    <mergeCell ref="A26:Q26"/>
    <mergeCell ref="B67:C67"/>
    <mergeCell ref="D67:I67"/>
    <mergeCell ref="J67:R67"/>
    <mergeCell ref="A66:R66"/>
    <mergeCell ref="B42:C42"/>
    <mergeCell ref="D42:I42"/>
    <mergeCell ref="J42:Q42"/>
  </mergeCells>
  <pageMargins left="0.7" right="0.7" top="0.75" bottom="0.75" header="0.3" footer="0.3"/>
  <ignoredErrors>
    <ignoredError sqref="C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97D2-364C-4E62-A8E2-F4B1BFEABF7E}">
  <dimension ref="A1:Q6"/>
  <sheetViews>
    <sheetView workbookViewId="0">
      <selection sqref="A1:XFD1048576"/>
    </sheetView>
  </sheetViews>
  <sheetFormatPr defaultRowHeight="14.4" x14ac:dyDescent="0.3"/>
  <cols>
    <col min="1" max="1" width="29" customWidth="1"/>
  </cols>
  <sheetData>
    <row r="1" spans="1:17" ht="21.6" thickBot="1" x14ac:dyDescent="0.45">
      <c r="A1" s="204" t="s">
        <v>44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21" x14ac:dyDescent="0.4">
      <c r="A2" s="13"/>
      <c r="B2" s="200">
        <v>2020</v>
      </c>
      <c r="C2" s="201"/>
      <c r="D2" s="200">
        <v>2021</v>
      </c>
      <c r="E2" s="202"/>
      <c r="F2" s="202"/>
      <c r="G2" s="202"/>
      <c r="H2" s="202"/>
      <c r="I2" s="201"/>
      <c r="J2" s="200">
        <v>2022</v>
      </c>
      <c r="K2" s="202"/>
      <c r="L2" s="202"/>
      <c r="M2" s="202"/>
      <c r="N2" s="202"/>
      <c r="O2" s="202"/>
      <c r="P2" s="202"/>
      <c r="Q2" s="201"/>
    </row>
    <row r="3" spans="1:17" ht="15" thickBot="1" x14ac:dyDescent="0.35">
      <c r="A3" s="33" t="s">
        <v>45</v>
      </c>
      <c r="B3" s="48" t="s">
        <v>11</v>
      </c>
      <c r="C3" s="49" t="s">
        <v>12</v>
      </c>
      <c r="D3" s="48" t="s">
        <v>1</v>
      </c>
      <c r="E3" s="12" t="s">
        <v>8</v>
      </c>
      <c r="F3" s="12" t="s">
        <v>9</v>
      </c>
      <c r="G3" s="12" t="s">
        <v>10</v>
      </c>
      <c r="H3" s="45" t="s">
        <v>11</v>
      </c>
      <c r="I3" s="49" t="s">
        <v>12</v>
      </c>
      <c r="J3" s="48" t="s">
        <v>1</v>
      </c>
      <c r="K3" s="12" t="s">
        <v>2</v>
      </c>
      <c r="L3" s="12" t="s">
        <v>3</v>
      </c>
      <c r="M3" s="12" t="s">
        <v>4</v>
      </c>
      <c r="N3" s="12" t="s">
        <v>5</v>
      </c>
      <c r="O3" s="12" t="s">
        <v>6</v>
      </c>
      <c r="P3" s="12" t="s">
        <v>7</v>
      </c>
      <c r="Q3" s="31" t="s">
        <v>13</v>
      </c>
    </row>
    <row r="4" spans="1:17" x14ac:dyDescent="0.3">
      <c r="A4" s="30" t="s">
        <v>37</v>
      </c>
      <c r="B4" s="57"/>
      <c r="C4" s="58"/>
      <c r="D4" s="70"/>
      <c r="E4" s="10"/>
      <c r="F4" s="10">
        <v>64</v>
      </c>
      <c r="G4" s="10">
        <v>40</v>
      </c>
      <c r="H4" s="46"/>
      <c r="I4" s="51">
        <v>15</v>
      </c>
      <c r="J4" s="51">
        <v>40</v>
      </c>
      <c r="K4" s="51">
        <v>21</v>
      </c>
      <c r="L4" s="51">
        <v>28</v>
      </c>
      <c r="M4" s="51">
        <v>35</v>
      </c>
      <c r="N4" s="51">
        <v>35</v>
      </c>
      <c r="O4" s="51">
        <v>40</v>
      </c>
      <c r="P4" s="51">
        <v>40</v>
      </c>
      <c r="Q4" s="18">
        <f>(SUM(B4:P4))</f>
        <v>358</v>
      </c>
    </row>
    <row r="5" spans="1:17" ht="15" thickBot="1" x14ac:dyDescent="0.35">
      <c r="A5" s="26" t="s">
        <v>38</v>
      </c>
      <c r="B5" s="57"/>
      <c r="C5" s="58"/>
      <c r="D5" s="57"/>
      <c r="E5" s="8"/>
      <c r="F5" s="8">
        <v>25</v>
      </c>
      <c r="G5" s="8">
        <v>16</v>
      </c>
      <c r="H5" s="47"/>
      <c r="I5" s="51">
        <v>5</v>
      </c>
      <c r="J5" s="127">
        <v>12</v>
      </c>
      <c r="K5" s="51">
        <v>10</v>
      </c>
      <c r="L5" s="51">
        <v>12</v>
      </c>
      <c r="M5" s="51">
        <v>12</v>
      </c>
      <c r="N5" s="51">
        <v>14</v>
      </c>
      <c r="O5" s="51">
        <v>16</v>
      </c>
      <c r="P5" s="51">
        <v>20</v>
      </c>
      <c r="Q5" s="18">
        <f>(SUM(B5:P5))</f>
        <v>142</v>
      </c>
    </row>
    <row r="6" spans="1:17" ht="15.6" thickTop="1" thickBot="1" x14ac:dyDescent="0.35">
      <c r="A6" s="17" t="s">
        <v>13</v>
      </c>
      <c r="B6" s="54">
        <f>(SUM(B4:B5))</f>
        <v>0</v>
      </c>
      <c r="C6" s="55">
        <f t="shared" ref="C6:P6" si="0">(SUM(C4:C5))</f>
        <v>0</v>
      </c>
      <c r="D6" s="54">
        <f t="shared" si="0"/>
        <v>0</v>
      </c>
      <c r="E6" s="56">
        <f t="shared" si="0"/>
        <v>0</v>
      </c>
      <c r="F6" s="56">
        <f t="shared" si="0"/>
        <v>89</v>
      </c>
      <c r="G6" s="56">
        <f t="shared" si="0"/>
        <v>56</v>
      </c>
      <c r="H6" s="56">
        <v>0</v>
      </c>
      <c r="I6" s="55">
        <f t="shared" si="0"/>
        <v>20</v>
      </c>
      <c r="J6" s="54">
        <f t="shared" si="0"/>
        <v>52</v>
      </c>
      <c r="K6" s="56">
        <f t="shared" si="0"/>
        <v>31</v>
      </c>
      <c r="L6" s="56">
        <f t="shared" si="0"/>
        <v>40</v>
      </c>
      <c r="M6" s="56">
        <f t="shared" si="0"/>
        <v>47</v>
      </c>
      <c r="N6" s="56">
        <f t="shared" si="0"/>
        <v>49</v>
      </c>
      <c r="O6" s="56">
        <f t="shared" si="0"/>
        <v>56</v>
      </c>
      <c r="P6" s="56">
        <f t="shared" si="0"/>
        <v>60</v>
      </c>
      <c r="Q6" s="55">
        <f>(SUM(B6:P6))</f>
        <v>500</v>
      </c>
    </row>
  </sheetData>
  <mergeCells count="4">
    <mergeCell ref="A1:Q1"/>
    <mergeCell ref="B2:C2"/>
    <mergeCell ref="D2:I2"/>
    <mergeCell ref="J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CBC3-2DB6-4011-806F-481676760AE0}">
  <dimension ref="A1:Q25"/>
  <sheetViews>
    <sheetView zoomScale="60" zoomScaleNormal="60" workbookViewId="0">
      <selection sqref="A1:XFD1048576"/>
    </sheetView>
  </sheetViews>
  <sheetFormatPr defaultColWidth="13.6640625" defaultRowHeight="56.25" customHeight="1" x14ac:dyDescent="0.3"/>
  <cols>
    <col min="1" max="1" width="19.6640625" customWidth="1"/>
  </cols>
  <sheetData>
    <row r="1" spans="1:17" ht="56.25" customHeight="1" thickBot="1" x14ac:dyDescent="0.4">
      <c r="A1" s="203" t="s">
        <v>48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56.25" customHeight="1" thickBot="1" x14ac:dyDescent="0.45">
      <c r="A2" s="59"/>
      <c r="B2" s="200">
        <v>2020</v>
      </c>
      <c r="C2" s="201"/>
      <c r="D2" s="200">
        <v>2021</v>
      </c>
      <c r="E2" s="202"/>
      <c r="F2" s="202"/>
      <c r="G2" s="202"/>
      <c r="H2" s="202"/>
      <c r="I2" s="201"/>
      <c r="J2" s="200">
        <v>2022</v>
      </c>
      <c r="K2" s="202"/>
      <c r="L2" s="202"/>
      <c r="M2" s="202"/>
      <c r="N2" s="202"/>
      <c r="O2" s="202"/>
      <c r="P2" s="202"/>
      <c r="Q2" s="202"/>
    </row>
    <row r="3" spans="1:17" ht="56.25" customHeight="1" thickBot="1" x14ac:dyDescent="0.35">
      <c r="A3" s="59" t="s">
        <v>45</v>
      </c>
      <c r="B3" s="79" t="s">
        <v>11</v>
      </c>
      <c r="C3" s="79" t="s">
        <v>12</v>
      </c>
      <c r="D3" s="79" t="s">
        <v>1</v>
      </c>
      <c r="E3" s="12" t="s">
        <v>8</v>
      </c>
      <c r="F3" s="12" t="s">
        <v>9</v>
      </c>
      <c r="G3" s="12" t="s">
        <v>10</v>
      </c>
      <c r="H3" s="119" t="s">
        <v>11</v>
      </c>
      <c r="I3" s="119" t="s">
        <v>12</v>
      </c>
      <c r="J3" s="119" t="s">
        <v>1</v>
      </c>
      <c r="K3" s="45" t="s">
        <v>2</v>
      </c>
      <c r="L3" s="45" t="s">
        <v>3</v>
      </c>
      <c r="M3" s="45" t="s">
        <v>4</v>
      </c>
      <c r="N3" s="45" t="s">
        <v>5</v>
      </c>
      <c r="O3" s="45" t="s">
        <v>6</v>
      </c>
      <c r="P3" s="45" t="s">
        <v>7</v>
      </c>
      <c r="Q3" s="45" t="s">
        <v>13</v>
      </c>
    </row>
    <row r="4" spans="1:17" ht="56.25" customHeight="1" x14ac:dyDescent="0.3">
      <c r="A4" s="60" t="s">
        <v>49</v>
      </c>
      <c r="B4" s="70"/>
      <c r="C4" s="71"/>
      <c r="D4" s="70"/>
      <c r="E4" s="10"/>
      <c r="F4" s="10"/>
      <c r="G4" s="10"/>
      <c r="H4" s="120"/>
      <c r="I4" s="121"/>
      <c r="J4" s="121"/>
      <c r="K4" s="121">
        <v>5</v>
      </c>
      <c r="L4" s="121">
        <v>5</v>
      </c>
      <c r="M4" s="121">
        <v>5</v>
      </c>
      <c r="N4" s="121">
        <v>6</v>
      </c>
      <c r="O4" s="121">
        <v>10</v>
      </c>
      <c r="P4" s="121">
        <v>10</v>
      </c>
      <c r="Q4" s="122">
        <f>SUM(B4:P4)</f>
        <v>41</v>
      </c>
    </row>
    <row r="5" spans="1:17" ht="56.25" customHeight="1" x14ac:dyDescent="0.3">
      <c r="A5" s="61" t="s">
        <v>50</v>
      </c>
      <c r="B5" s="57"/>
      <c r="C5" s="58"/>
      <c r="D5" s="57"/>
      <c r="E5" s="8"/>
      <c r="F5" s="8">
        <v>2</v>
      </c>
      <c r="G5" s="8"/>
      <c r="H5" s="123"/>
      <c r="I5" s="124"/>
      <c r="J5" s="121"/>
      <c r="K5" s="124">
        <v>5</v>
      </c>
      <c r="L5" s="124">
        <v>5</v>
      </c>
      <c r="M5" s="124">
        <v>6</v>
      </c>
      <c r="N5" s="124">
        <v>6</v>
      </c>
      <c r="O5" s="124">
        <v>7</v>
      </c>
      <c r="P5" s="124">
        <v>6</v>
      </c>
      <c r="Q5" s="122">
        <f t="shared" ref="Q5:Q24" si="0">SUM(B5:P5)</f>
        <v>37</v>
      </c>
    </row>
    <row r="6" spans="1:17" ht="56.25" customHeight="1" x14ac:dyDescent="0.3">
      <c r="A6" s="129" t="s">
        <v>51</v>
      </c>
      <c r="B6" s="57"/>
      <c r="C6" s="58">
        <v>5</v>
      </c>
      <c r="D6" s="57"/>
      <c r="E6" s="8"/>
      <c r="F6" s="8"/>
      <c r="G6" s="8"/>
      <c r="H6" s="123"/>
      <c r="I6" s="124"/>
      <c r="J6" s="131">
        <v>3</v>
      </c>
      <c r="K6" s="124"/>
      <c r="L6" s="124">
        <v>9</v>
      </c>
      <c r="M6" s="124">
        <v>7</v>
      </c>
      <c r="N6" s="124"/>
      <c r="O6" s="124">
        <v>9</v>
      </c>
      <c r="P6" s="124"/>
      <c r="Q6" s="122">
        <f t="shared" si="0"/>
        <v>33</v>
      </c>
    </row>
    <row r="7" spans="1:17" ht="56.25" customHeight="1" x14ac:dyDescent="0.3">
      <c r="A7" s="129" t="s">
        <v>52</v>
      </c>
      <c r="B7" s="57"/>
      <c r="C7" s="58">
        <v>2</v>
      </c>
      <c r="D7" s="57"/>
      <c r="E7" s="8"/>
      <c r="F7" s="8"/>
      <c r="G7" s="8"/>
      <c r="H7" s="123"/>
      <c r="I7" s="124"/>
      <c r="J7" s="131">
        <v>2</v>
      </c>
      <c r="K7" s="124"/>
      <c r="L7" s="124">
        <v>11</v>
      </c>
      <c r="M7" s="124">
        <v>11</v>
      </c>
      <c r="N7" s="124"/>
      <c r="O7" s="124">
        <v>11</v>
      </c>
      <c r="P7" s="124"/>
      <c r="Q7" s="122">
        <f t="shared" si="0"/>
        <v>37</v>
      </c>
    </row>
    <row r="8" spans="1:17" ht="56.25" customHeight="1" x14ac:dyDescent="0.3">
      <c r="A8" s="129" t="s">
        <v>53</v>
      </c>
      <c r="B8" s="57"/>
      <c r="C8" s="58">
        <v>9</v>
      </c>
      <c r="D8" s="57"/>
      <c r="E8" s="8">
        <v>4</v>
      </c>
      <c r="F8" s="8"/>
      <c r="G8" s="8"/>
      <c r="H8" s="123"/>
      <c r="I8" s="124">
        <v>10</v>
      </c>
      <c r="J8" s="131">
        <v>5</v>
      </c>
      <c r="K8" s="124"/>
      <c r="L8" s="124">
        <v>8</v>
      </c>
      <c r="M8" s="124">
        <v>13</v>
      </c>
      <c r="N8" s="124"/>
      <c r="O8" s="124">
        <v>16</v>
      </c>
      <c r="P8" s="124"/>
      <c r="Q8" s="122">
        <f t="shared" si="0"/>
        <v>65</v>
      </c>
    </row>
    <row r="9" spans="1:17" ht="56.25" customHeight="1" x14ac:dyDescent="0.3">
      <c r="A9" s="129" t="s">
        <v>54</v>
      </c>
      <c r="B9" s="57"/>
      <c r="C9" s="58">
        <v>4</v>
      </c>
      <c r="D9" s="57"/>
      <c r="E9" s="8">
        <v>2</v>
      </c>
      <c r="F9" s="8"/>
      <c r="G9" s="8">
        <v>2</v>
      </c>
      <c r="H9" s="123"/>
      <c r="I9" s="124"/>
      <c r="J9" s="131">
        <v>8</v>
      </c>
      <c r="K9" s="124"/>
      <c r="L9" s="124"/>
      <c r="M9" s="124"/>
      <c r="N9" s="124"/>
      <c r="O9" s="124">
        <v>7</v>
      </c>
      <c r="P9" s="124">
        <v>13</v>
      </c>
      <c r="Q9" s="122">
        <f t="shared" si="0"/>
        <v>36</v>
      </c>
    </row>
    <row r="10" spans="1:17" ht="56.25" customHeight="1" x14ac:dyDescent="0.3">
      <c r="A10" s="61" t="s">
        <v>55</v>
      </c>
      <c r="B10" s="57"/>
      <c r="C10" s="58"/>
      <c r="D10" s="57"/>
      <c r="E10" s="8">
        <v>5</v>
      </c>
      <c r="F10" s="8"/>
      <c r="G10" s="8">
        <v>7</v>
      </c>
      <c r="H10" s="123"/>
      <c r="I10" s="124"/>
      <c r="J10" s="52"/>
      <c r="K10" s="124"/>
      <c r="L10" s="124"/>
      <c r="M10" s="124"/>
      <c r="N10" s="124">
        <v>4</v>
      </c>
      <c r="O10" s="124"/>
      <c r="P10" s="124">
        <v>8</v>
      </c>
      <c r="Q10" s="122">
        <f t="shared" si="0"/>
        <v>24</v>
      </c>
    </row>
    <row r="11" spans="1:17" ht="56.25" customHeight="1" x14ac:dyDescent="0.3">
      <c r="A11" s="61" t="s">
        <v>56</v>
      </c>
      <c r="B11" s="57"/>
      <c r="C11" s="58"/>
      <c r="D11" s="57"/>
      <c r="E11" s="8"/>
      <c r="F11" s="8"/>
      <c r="G11" s="8"/>
      <c r="H11" s="123"/>
      <c r="I11" s="124"/>
      <c r="J11" s="52"/>
      <c r="K11" s="124"/>
      <c r="L11" s="124"/>
      <c r="M11" s="124"/>
      <c r="N11" s="124"/>
      <c r="O11" s="124"/>
      <c r="P11" s="124">
        <v>8</v>
      </c>
      <c r="Q11" s="122">
        <f t="shared" si="0"/>
        <v>8</v>
      </c>
    </row>
    <row r="12" spans="1:17" ht="56.25" customHeight="1" x14ac:dyDescent="0.3">
      <c r="A12" s="61" t="s">
        <v>57</v>
      </c>
      <c r="B12" s="57"/>
      <c r="C12" s="58">
        <v>5</v>
      </c>
      <c r="D12" s="57"/>
      <c r="E12" s="8"/>
      <c r="F12" s="8"/>
      <c r="G12" s="8"/>
      <c r="H12" s="123"/>
      <c r="I12" s="124"/>
      <c r="J12" s="52">
        <v>10</v>
      </c>
      <c r="K12" s="131">
        <v>10</v>
      </c>
      <c r="L12" s="124"/>
      <c r="M12" s="124"/>
      <c r="N12" s="124">
        <v>7</v>
      </c>
      <c r="O12" s="124"/>
      <c r="P12" s="124">
        <v>13</v>
      </c>
      <c r="Q12" s="122">
        <f t="shared" si="0"/>
        <v>45</v>
      </c>
    </row>
    <row r="13" spans="1:17" ht="56.25" customHeight="1" x14ac:dyDescent="0.3">
      <c r="A13" s="129" t="s">
        <v>58</v>
      </c>
      <c r="B13" s="57"/>
      <c r="C13" s="58">
        <v>2</v>
      </c>
      <c r="D13" s="57"/>
      <c r="E13" s="8"/>
      <c r="F13" s="8"/>
      <c r="G13" s="8"/>
      <c r="H13" s="123"/>
      <c r="I13" s="124"/>
      <c r="J13" s="131">
        <v>3</v>
      </c>
      <c r="K13" s="124"/>
      <c r="L13" s="124"/>
      <c r="M13" s="124"/>
      <c r="N13" s="124"/>
      <c r="O13" s="124"/>
      <c r="P13" s="124"/>
      <c r="Q13" s="122">
        <f t="shared" si="0"/>
        <v>5</v>
      </c>
    </row>
    <row r="14" spans="1:17" ht="56.25" customHeight="1" x14ac:dyDescent="0.3">
      <c r="A14" s="61" t="s">
        <v>59</v>
      </c>
      <c r="B14" s="57"/>
      <c r="C14" s="58"/>
      <c r="D14" s="57"/>
      <c r="E14" s="8"/>
      <c r="F14" s="8"/>
      <c r="G14" s="8"/>
      <c r="H14" s="123"/>
      <c r="I14" s="124"/>
      <c r="J14" s="52"/>
      <c r="K14" s="124"/>
      <c r="L14" s="124"/>
      <c r="M14" s="124"/>
      <c r="N14" s="124"/>
      <c r="O14" s="124"/>
      <c r="P14" s="124"/>
      <c r="Q14" s="122">
        <f t="shared" si="0"/>
        <v>0</v>
      </c>
    </row>
    <row r="15" spans="1:17" ht="56.25" customHeight="1" x14ac:dyDescent="0.3">
      <c r="A15" s="130" t="s">
        <v>60</v>
      </c>
      <c r="B15" s="57"/>
      <c r="C15" s="58">
        <v>2</v>
      </c>
      <c r="D15" s="57"/>
      <c r="E15" s="8"/>
      <c r="F15" s="8"/>
      <c r="G15" s="8"/>
      <c r="H15" s="123"/>
      <c r="I15" s="124"/>
      <c r="J15" s="128">
        <v>4</v>
      </c>
      <c r="K15" s="124"/>
      <c r="L15" s="124"/>
      <c r="M15" s="124"/>
      <c r="N15" s="124"/>
      <c r="O15" s="124"/>
      <c r="P15" s="124"/>
      <c r="Q15" s="122">
        <f t="shared" si="0"/>
        <v>6</v>
      </c>
    </row>
    <row r="16" spans="1:17" ht="56.25" customHeight="1" x14ac:dyDescent="0.3">
      <c r="A16" s="61" t="s">
        <v>61</v>
      </c>
      <c r="B16" s="57"/>
      <c r="C16" s="58"/>
      <c r="D16" s="57"/>
      <c r="E16" s="8"/>
      <c r="F16" s="8"/>
      <c r="G16" s="8"/>
      <c r="H16" s="123"/>
      <c r="I16" s="124"/>
      <c r="J16" s="52"/>
      <c r="K16" s="124"/>
      <c r="L16" s="124"/>
      <c r="M16" s="124"/>
      <c r="N16" s="124">
        <v>11</v>
      </c>
      <c r="O16" s="124"/>
      <c r="P16" s="124">
        <v>13</v>
      </c>
      <c r="Q16" s="122">
        <f t="shared" si="0"/>
        <v>24</v>
      </c>
    </row>
    <row r="17" spans="1:17" ht="56.25" customHeight="1" x14ac:dyDescent="0.3">
      <c r="A17" s="61" t="s">
        <v>62</v>
      </c>
      <c r="B17" s="57">
        <v>2</v>
      </c>
      <c r="C17" s="58"/>
      <c r="D17" s="57"/>
      <c r="E17" s="8"/>
      <c r="F17" s="8"/>
      <c r="G17" s="8"/>
      <c r="H17" s="123"/>
      <c r="I17" s="124"/>
      <c r="J17" s="52"/>
      <c r="K17" s="132">
        <v>9</v>
      </c>
      <c r="L17" s="124"/>
      <c r="M17" s="124"/>
      <c r="N17" s="124">
        <v>5</v>
      </c>
      <c r="O17" s="124"/>
      <c r="P17" s="124">
        <v>9</v>
      </c>
      <c r="Q17" s="122">
        <f t="shared" si="0"/>
        <v>25</v>
      </c>
    </row>
    <row r="18" spans="1:17" ht="56.25" customHeight="1" x14ac:dyDescent="0.3">
      <c r="A18" s="129" t="s">
        <v>63</v>
      </c>
      <c r="B18" s="57"/>
      <c r="C18" s="58"/>
      <c r="D18" s="57"/>
      <c r="E18" s="8"/>
      <c r="F18" s="8"/>
      <c r="G18" s="8"/>
      <c r="H18" s="123"/>
      <c r="I18" s="124"/>
      <c r="J18" s="128">
        <v>6</v>
      </c>
      <c r="K18" s="124"/>
      <c r="L18" s="124"/>
      <c r="M18" s="124"/>
      <c r="N18" s="124">
        <v>7</v>
      </c>
      <c r="O18" s="124"/>
      <c r="P18" s="124">
        <v>10</v>
      </c>
      <c r="Q18" s="122">
        <f t="shared" si="0"/>
        <v>23</v>
      </c>
    </row>
    <row r="19" spans="1:17" ht="56.25" customHeight="1" x14ac:dyDescent="0.3">
      <c r="A19" s="130" t="s">
        <v>64</v>
      </c>
      <c r="B19" s="57"/>
      <c r="C19" s="58"/>
      <c r="D19" s="57"/>
      <c r="E19" s="8"/>
      <c r="F19" s="8"/>
      <c r="G19" s="8"/>
      <c r="H19" s="123"/>
      <c r="I19" s="124"/>
      <c r="J19" s="128">
        <v>4</v>
      </c>
      <c r="K19" s="124"/>
      <c r="L19" s="124"/>
      <c r="M19" s="124"/>
      <c r="N19" s="124"/>
      <c r="O19" s="124"/>
      <c r="P19" s="124"/>
      <c r="Q19" s="122"/>
    </row>
    <row r="20" spans="1:17" ht="56.25" customHeight="1" x14ac:dyDescent="0.3">
      <c r="A20" s="61" t="s">
        <v>65</v>
      </c>
      <c r="B20" s="57">
        <v>5</v>
      </c>
      <c r="C20" s="58"/>
      <c r="D20" s="57">
        <v>5</v>
      </c>
      <c r="E20" s="8"/>
      <c r="F20" s="8"/>
      <c r="G20" s="8"/>
      <c r="H20" s="123"/>
      <c r="I20" s="124"/>
      <c r="J20" s="128">
        <v>7</v>
      </c>
      <c r="K20" s="124"/>
      <c r="L20" s="124"/>
      <c r="M20" s="124"/>
      <c r="N20" s="124">
        <v>8</v>
      </c>
      <c r="O20" s="124"/>
      <c r="P20" s="124">
        <v>9</v>
      </c>
      <c r="Q20" s="122">
        <f t="shared" si="0"/>
        <v>34</v>
      </c>
    </row>
    <row r="21" spans="1:17" ht="56.25" customHeight="1" x14ac:dyDescent="0.3">
      <c r="A21" s="61" t="s">
        <v>66</v>
      </c>
      <c r="B21" s="57">
        <v>1</v>
      </c>
      <c r="C21" s="58"/>
      <c r="D21" s="57">
        <v>4</v>
      </c>
      <c r="E21" s="8"/>
      <c r="F21" s="8"/>
      <c r="G21" s="8"/>
      <c r="H21" s="123"/>
      <c r="I21" s="124"/>
      <c r="J21" s="128">
        <v>7</v>
      </c>
      <c r="K21" s="124"/>
      <c r="L21" s="124"/>
      <c r="M21" s="124"/>
      <c r="N21" s="124"/>
      <c r="O21" s="124"/>
      <c r="P21" s="124">
        <v>12</v>
      </c>
      <c r="Q21" s="122">
        <f t="shared" si="0"/>
        <v>24</v>
      </c>
    </row>
    <row r="22" spans="1:17" ht="56.25" customHeight="1" thickBot="1" x14ac:dyDescent="0.35">
      <c r="A22" s="62" t="s">
        <v>67</v>
      </c>
      <c r="B22" s="72">
        <v>5</v>
      </c>
      <c r="C22" s="73"/>
      <c r="D22" s="72"/>
      <c r="E22" s="6"/>
      <c r="F22" s="6"/>
      <c r="G22" s="6"/>
      <c r="H22" s="125"/>
      <c r="I22" s="126">
        <v>4</v>
      </c>
      <c r="J22" s="52">
        <v>7</v>
      </c>
      <c r="K22" s="124"/>
      <c r="L22" s="126"/>
      <c r="M22" s="126"/>
      <c r="N22" s="126">
        <v>9</v>
      </c>
      <c r="O22" s="126"/>
      <c r="P22" s="126"/>
      <c r="Q22" s="122">
        <f t="shared" si="0"/>
        <v>25</v>
      </c>
    </row>
    <row r="23" spans="1:17" ht="56.25" customHeight="1" thickTop="1" x14ac:dyDescent="0.3">
      <c r="A23" s="66" t="s">
        <v>68</v>
      </c>
      <c r="B23" s="70"/>
      <c r="C23" s="71"/>
      <c r="D23" s="70"/>
      <c r="E23" s="10"/>
      <c r="F23" s="10">
        <v>4</v>
      </c>
      <c r="G23" s="10"/>
      <c r="H23" s="46"/>
      <c r="I23" s="121"/>
      <c r="J23" s="124"/>
      <c r="K23" s="46"/>
      <c r="L23" s="46"/>
      <c r="M23" s="46"/>
      <c r="N23" s="46"/>
      <c r="O23" s="46"/>
      <c r="P23" s="46"/>
      <c r="Q23" s="122">
        <f t="shared" si="0"/>
        <v>4</v>
      </c>
    </row>
    <row r="24" spans="1:17" ht="56.25" customHeight="1" thickBot="1" x14ac:dyDescent="0.35">
      <c r="A24" s="63" t="s">
        <v>13</v>
      </c>
      <c r="B24" s="64">
        <f>(SUM(B4:B23))</f>
        <v>13</v>
      </c>
      <c r="C24" s="64">
        <f t="shared" ref="C24:P24" si="1">(SUM(C4:C23))</f>
        <v>29</v>
      </c>
      <c r="D24" s="64">
        <f t="shared" si="1"/>
        <v>9</v>
      </c>
      <c r="E24" s="64">
        <f t="shared" si="1"/>
        <v>11</v>
      </c>
      <c r="F24" s="64">
        <f t="shared" si="1"/>
        <v>6</v>
      </c>
      <c r="G24" s="64">
        <f t="shared" si="1"/>
        <v>9</v>
      </c>
      <c r="H24" s="46">
        <f t="shared" si="1"/>
        <v>0</v>
      </c>
      <c r="I24" s="46">
        <f t="shared" si="1"/>
        <v>14</v>
      </c>
      <c r="J24" s="46">
        <f t="shared" si="1"/>
        <v>66</v>
      </c>
      <c r="K24" s="46">
        <f>(SUM(K4:K23))</f>
        <v>29</v>
      </c>
      <c r="L24" s="46">
        <f t="shared" si="1"/>
        <v>38</v>
      </c>
      <c r="M24" s="46">
        <f t="shared" si="1"/>
        <v>42</v>
      </c>
      <c r="N24" s="46">
        <f t="shared" si="1"/>
        <v>63</v>
      </c>
      <c r="O24" s="46">
        <f t="shared" si="1"/>
        <v>60</v>
      </c>
      <c r="P24" s="46">
        <f t="shared" si="1"/>
        <v>111</v>
      </c>
      <c r="Q24" s="122">
        <f t="shared" si="0"/>
        <v>500</v>
      </c>
    </row>
    <row r="25" spans="1:17" ht="56.25" customHeight="1" thickTop="1" thickBot="1" x14ac:dyDescent="0.35">
      <c r="A25" s="4" t="s">
        <v>69</v>
      </c>
      <c r="B25" s="64">
        <f>COUNT(B4:B22)</f>
        <v>4</v>
      </c>
      <c r="C25" s="64">
        <f t="shared" ref="C25:P25" si="2">COUNT(C4:C22)</f>
        <v>7</v>
      </c>
      <c r="D25" s="64">
        <f t="shared" si="2"/>
        <v>2</v>
      </c>
      <c r="E25" s="64">
        <f t="shared" si="2"/>
        <v>3</v>
      </c>
      <c r="F25" s="64">
        <f t="shared" si="2"/>
        <v>1</v>
      </c>
      <c r="G25" s="64">
        <f t="shared" si="2"/>
        <v>2</v>
      </c>
      <c r="H25" s="64">
        <f t="shared" si="2"/>
        <v>0</v>
      </c>
      <c r="I25" s="64">
        <f t="shared" si="2"/>
        <v>2</v>
      </c>
      <c r="J25" s="64">
        <f>COUNT(J4:J22)</f>
        <v>12</v>
      </c>
      <c r="K25" s="64">
        <f>COUNT(K4:K22)</f>
        <v>4</v>
      </c>
      <c r="L25" s="64">
        <f>COUNT(L4:L22)</f>
        <v>5</v>
      </c>
      <c r="M25" s="64">
        <f t="shared" si="2"/>
        <v>5</v>
      </c>
      <c r="N25" s="64">
        <f t="shared" si="2"/>
        <v>9</v>
      </c>
      <c r="O25" s="64">
        <f t="shared" si="2"/>
        <v>6</v>
      </c>
      <c r="P25" s="64">
        <f t="shared" si="2"/>
        <v>11</v>
      </c>
      <c r="Q25" s="64"/>
    </row>
  </sheetData>
  <mergeCells count="4">
    <mergeCell ref="A1:Q1"/>
    <mergeCell ref="B2:C2"/>
    <mergeCell ref="D2:I2"/>
    <mergeCell ref="J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3890EEAF60C47747A01029FCDF47D074" ma:contentTypeVersion="17" ma:contentTypeDescription="Δημιουργία νέου εγγράφου" ma:contentTypeScope="" ma:versionID="cbf37d059475955bfb70ba4ea61503ff">
  <xsd:schema xmlns:xsd="http://www.w3.org/2001/XMLSchema" xmlns:xs="http://www.w3.org/2001/XMLSchema" xmlns:p="http://schemas.microsoft.com/office/2006/metadata/properties" xmlns:ns2="605b44bc-892b-4487-beca-968ee01b9d9a" xmlns:ns3="9ff45d5c-9d0a-4b8f-95af-d21e5bb4705a" targetNamespace="http://schemas.microsoft.com/office/2006/metadata/properties" ma:root="true" ma:fieldsID="6127f2a823f6b37a3ca50ae2933e90c4" ns2:_="" ns3:_="">
    <xsd:import namespace="605b44bc-892b-4487-beca-968ee01b9d9a"/>
    <xsd:import namespace="9ff45d5c-9d0a-4b8f-95af-d21e5bb470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b44bc-892b-4487-beca-968ee01b9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c0ffacc9-343c-475c-831a-b448cfbe14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45d5c-9d0a-4b8f-95af-d21e5bb470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Εντοπισμός όλων των στηλών ταξινόμησης" ma:hidden="true" ma:list="{b736c5dc-e939-49bb-bf94-361722e049dd}" ma:internalName="TaxCatchAll" ma:showField="CatchAllData" ma:web="9ff45d5c-9d0a-4b8f-95af-d21e5bb470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f45d5c-9d0a-4b8f-95af-d21e5bb4705a" xsi:nil="true"/>
    <lcf76f155ced4ddcb4097134ff3c332f xmlns="605b44bc-892b-4487-beca-968ee01b9d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60CED7-3BB8-43BE-9F4D-608A155AD8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F0C6E-27DE-4600-B4E7-2B24A1003DCC}"/>
</file>

<file path=customXml/itemProps3.xml><?xml version="1.0" encoding="utf-8"?>
<ds:datastoreItem xmlns:ds="http://schemas.openxmlformats.org/officeDocument/2006/customXml" ds:itemID="{46A59315-C2D9-473E-9111-179399C0E7A6}">
  <ds:schemaRefs>
    <ds:schemaRef ds:uri="http://schemas.microsoft.com/office/2006/metadata/properties"/>
    <ds:schemaRef ds:uri="http://schemas.microsoft.com/office/infopath/2007/PartnerControls"/>
    <ds:schemaRef ds:uri="9ff45d5c-9d0a-4b8f-95af-d21e5bb4705a"/>
    <ds:schemaRef ds:uri="605b44bc-892b-4487-beca-968ee01b9d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2H ΑΝΑΠΡΟΣΑΡΜΟΓΗ ΛΟΓΩ COVID</vt:lpstr>
      <vt:lpstr>1Η ΑΝΑΠΡΟΣΑΡΜΟΓΗ ΛΟΓΩ COVID </vt:lpstr>
      <vt:lpstr>Αεροδρόμια</vt:lpstr>
      <vt:lpstr>Θρησκευτικά Σημεία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Athina Theodoreskou</cp:lastModifiedBy>
  <cp:revision/>
  <dcterms:created xsi:type="dcterms:W3CDTF">2021-10-29T11:23:12Z</dcterms:created>
  <dcterms:modified xsi:type="dcterms:W3CDTF">2022-09-05T17:46:41Z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0x0101003890EEAF60C47747A01029FCDF47D074</vt:lpwstr>
  </property>
  <property fmtid="{D5CDD505-2E9C-101B-9397-08002B2CF9AE}" pid="3" name="MediaServiceImageTags">
    <vt:lpwstr/>
  </property>
</Properties>
</file>